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W:\Wydział Zamówień Publicznych\Wydział Realizacji Inwestycji\2022\DW 212 Obwodnica Chojnic RFRD\ROBOTY BUDOWLANE\pytania\Zestaw nr 28\ODPOWIEDZ_ZESTAW28_DZS\"/>
    </mc:Choice>
  </mc:AlternateContent>
  <xr:revisionPtr revIDLastSave="0" documentId="13_ncr:1_{D17431A9-E575-4B10-A4E1-70249E6D0E56}" xr6:coauthVersionLast="47" xr6:coauthVersionMax="47" xr10:uidLastSave="{00000000-0000-0000-0000-000000000000}"/>
  <bookViews>
    <workbookView xWindow="-120" yWindow="-120" windowWidth="29040" windowHeight="15840" tabRatio="659" firstSheet="3" activeTab="9" xr2:uid="{00000000-000D-0000-FFFF-FFFF00000000}"/>
  </bookViews>
  <sheets>
    <sheet name="Tabela elementow" sheetId="10" r:id="rId1"/>
    <sheet name="DROGI" sheetId="1" r:id="rId2"/>
    <sheet name="KANALIZACJA DESZCZOWA" sheetId="2" r:id="rId3"/>
    <sheet name="WOD KAN" sheetId="3" r:id="rId4"/>
    <sheet name="GAZ" sheetId="4" r:id="rId5"/>
    <sheet name="OŚWIETLENIE" sheetId="5" r:id="rId6"/>
    <sheet name="USUNIECIE KOLIZJI ELE." sheetId="6" r:id="rId7"/>
    <sheet name="SYGNALIZACJA ŚWIETLNA" sheetId="7" r:id="rId8"/>
    <sheet name="KANAŁ TECHNOLOGICZNY" sheetId="8" r:id="rId9"/>
    <sheet name="KOLIZJE TELETECHNICZNE" sheetId="9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08" i="1" l="1"/>
  <c r="G157" i="1" l="1"/>
  <c r="E168" i="1" l="1"/>
  <c r="E167" i="1"/>
  <c r="G5" i="3" l="1"/>
  <c r="G6" i="3"/>
  <c r="G7" i="3"/>
  <c r="G8" i="3"/>
  <c r="G9" i="3"/>
  <c r="G10" i="3"/>
  <c r="G11" i="3"/>
  <c r="G12" i="3"/>
  <c r="G15" i="3"/>
  <c r="G16" i="3"/>
  <c r="G17" i="3"/>
  <c r="G18" i="3"/>
  <c r="G19" i="3"/>
  <c r="G20" i="3"/>
  <c r="G21" i="3"/>
  <c r="G22" i="3"/>
  <c r="G25" i="3"/>
  <c r="G26" i="3"/>
  <c r="G5" i="1"/>
  <c r="G6" i="1" s="1"/>
  <c r="G8" i="1"/>
  <c r="G9" i="1" s="1"/>
  <c r="G11" i="1"/>
  <c r="G12" i="1"/>
  <c r="G13" i="1"/>
  <c r="G14" i="1"/>
  <c r="G15" i="1"/>
  <c r="G18" i="1"/>
  <c r="G19" i="1" s="1"/>
  <c r="G21" i="1"/>
  <c r="G22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7" i="1"/>
  <c r="G48" i="1"/>
  <c r="G51" i="1"/>
  <c r="G52" i="1" s="1"/>
  <c r="G54" i="1"/>
  <c r="G57" i="1" s="1"/>
  <c r="G59" i="1"/>
  <c r="G60" i="1"/>
  <c r="G65" i="1"/>
  <c r="G66" i="1" s="1"/>
  <c r="G68" i="1"/>
  <c r="G69" i="1"/>
  <c r="G72" i="1"/>
  <c r="G73" i="1"/>
  <c r="G76" i="1"/>
  <c r="G77" i="1"/>
  <c r="G80" i="1"/>
  <c r="G81" i="1"/>
  <c r="G82" i="1"/>
  <c r="G85" i="1"/>
  <c r="G86" i="1"/>
  <c r="G87" i="1"/>
  <c r="G90" i="1"/>
  <c r="G91" i="1"/>
  <c r="G96" i="1"/>
  <c r="G97" i="1" s="1"/>
  <c r="G99" i="1"/>
  <c r="G100" i="1" s="1"/>
  <c r="G102" i="1"/>
  <c r="G103" i="1" s="1"/>
  <c r="G105" i="1"/>
  <c r="G106" i="1" s="1"/>
  <c r="G108" i="1"/>
  <c r="G109" i="1"/>
  <c r="G110" i="1"/>
  <c r="G113" i="1"/>
  <c r="G114" i="1" s="1"/>
  <c r="G116" i="1"/>
  <c r="G117" i="1"/>
  <c r="G120" i="1"/>
  <c r="G121" i="1" s="1"/>
  <c r="G123" i="1"/>
  <c r="G124" i="1" s="1"/>
  <c r="G128" i="1"/>
  <c r="G129" i="1" s="1"/>
  <c r="G131" i="1"/>
  <c r="G132" i="1" s="1"/>
  <c r="G134" i="1"/>
  <c r="G135" i="1"/>
  <c r="G138" i="1"/>
  <c r="G139" i="1" s="1"/>
  <c r="G143" i="1"/>
  <c r="G144" i="1"/>
  <c r="G145" i="1"/>
  <c r="G146" i="1"/>
  <c r="G149" i="1"/>
  <c r="G150" i="1"/>
  <c r="G153" i="1"/>
  <c r="G154" i="1"/>
  <c r="G155" i="1"/>
  <c r="G156" i="1"/>
  <c r="G158" i="1"/>
  <c r="G159" i="1"/>
  <c r="G160" i="1"/>
  <c r="G161" i="1"/>
  <c r="G162" i="1"/>
  <c r="G165" i="1"/>
  <c r="G166" i="1"/>
  <c r="G167" i="1"/>
  <c r="G168" i="1"/>
  <c r="G171" i="1"/>
  <c r="G172" i="1" s="1"/>
  <c r="G176" i="1"/>
  <c r="G177" i="1"/>
  <c r="G178" i="1"/>
  <c r="G179" i="1"/>
  <c r="G182" i="1"/>
  <c r="G183" i="1"/>
  <c r="G186" i="1"/>
  <c r="G187" i="1" s="1"/>
  <c r="G189" i="1"/>
  <c r="G190" i="1" s="1"/>
  <c r="G194" i="1"/>
  <c r="G195" i="1"/>
  <c r="G196" i="1"/>
  <c r="G200" i="1"/>
  <c r="G201" i="1" s="1"/>
  <c r="G204" i="1"/>
  <c r="G5" i="4"/>
  <c r="G7" i="4"/>
  <c r="G9" i="4"/>
  <c r="G11" i="4"/>
  <c r="G14" i="4"/>
  <c r="G4" i="5"/>
  <c r="G7" i="5"/>
  <c r="G10" i="5"/>
  <c r="G13" i="5"/>
  <c r="G16" i="5"/>
  <c r="G19" i="5"/>
  <c r="G22" i="5"/>
  <c r="G25" i="5"/>
  <c r="G28" i="5"/>
  <c r="G31" i="5"/>
  <c r="G34" i="5"/>
  <c r="G37" i="5"/>
  <c r="G40" i="5"/>
  <c r="G43" i="5"/>
  <c r="G46" i="5"/>
  <c r="G49" i="5"/>
  <c r="G51" i="5"/>
  <c r="G53" i="5"/>
  <c r="G55" i="5"/>
  <c r="G58" i="5"/>
  <c r="G61" i="5"/>
  <c r="G64" i="5"/>
  <c r="G67" i="5"/>
  <c r="G70" i="5"/>
  <c r="G73" i="5"/>
  <c r="G76" i="5"/>
  <c r="G79" i="5"/>
  <c r="G82" i="5"/>
  <c r="G85" i="5"/>
  <c r="G88" i="5"/>
  <c r="G91" i="5"/>
  <c r="G94" i="5"/>
  <c r="G97" i="5"/>
  <c r="G100" i="5"/>
  <c r="G5" i="6"/>
  <c r="G4" i="6" s="1"/>
  <c r="G7" i="6"/>
  <c r="G8" i="6"/>
  <c r="G9" i="6"/>
  <c r="G10" i="6"/>
  <c r="G11" i="6"/>
  <c r="G13" i="6"/>
  <c r="G14" i="6"/>
  <c r="G15" i="6"/>
  <c r="G16" i="6"/>
  <c r="G17" i="6"/>
  <c r="G19" i="6"/>
  <c r="G20" i="6"/>
  <c r="G21" i="6"/>
  <c r="G22" i="6"/>
  <c r="G4" i="7"/>
  <c r="G7" i="7"/>
  <c r="G11" i="7"/>
  <c r="G14" i="7"/>
  <c r="G17" i="7"/>
  <c r="G20" i="7"/>
  <c r="G23" i="7"/>
  <c r="G26" i="7"/>
  <c r="G29" i="7"/>
  <c r="G70" i="1" l="1"/>
  <c r="G147" i="1"/>
  <c r="G180" i="1"/>
  <c r="G92" i="1"/>
  <c r="G23" i="1"/>
  <c r="G111" i="1"/>
  <c r="G83" i="1"/>
  <c r="G74" i="1"/>
  <c r="G197" i="1"/>
  <c r="G136" i="1"/>
  <c r="G140" i="1" s="1"/>
  <c r="G118" i="1"/>
  <c r="G88" i="1"/>
  <c r="G78" i="1"/>
  <c r="G163" i="1"/>
  <c r="G61" i="1"/>
  <c r="G169" i="1"/>
  <c r="G16" i="1"/>
  <c r="G184" i="1"/>
  <c r="G49" i="1"/>
  <c r="G43" i="1"/>
  <c r="G33" i="7"/>
  <c r="G18" i="6"/>
  <c r="G12" i="6"/>
  <c r="G6" i="6"/>
  <c r="D6" i="10"/>
  <c r="G191" i="1" l="1"/>
  <c r="G62" i="1"/>
  <c r="G125" i="1"/>
  <c r="G173" i="1"/>
  <c r="G93" i="1"/>
  <c r="G44" i="1"/>
  <c r="G32" i="9"/>
  <c r="G30" i="9"/>
  <c r="G29" i="9"/>
  <c r="G28" i="9"/>
  <c r="G27" i="9"/>
  <c r="G25" i="9"/>
  <c r="G23" i="9"/>
  <c r="G22" i="9"/>
  <c r="G21" i="9"/>
  <c r="G20" i="9"/>
  <c r="G19" i="9"/>
  <c r="G17" i="9"/>
  <c r="G16" i="9"/>
  <c r="G14" i="9"/>
  <c r="G13" i="9"/>
  <c r="G12" i="9"/>
  <c r="G11" i="9"/>
  <c r="G9" i="9"/>
  <c r="G8" i="9"/>
  <c r="G6" i="9"/>
  <c r="G5" i="9"/>
  <c r="G10" i="8"/>
  <c r="G9" i="8"/>
  <c r="G8" i="8"/>
  <c r="G6" i="8"/>
  <c r="G5" i="8"/>
  <c r="D11" i="10" l="1"/>
  <c r="G103" i="5" l="1"/>
  <c r="D9" i="10" s="1"/>
  <c r="G24" i="6"/>
  <c r="G16" i="4"/>
  <c r="D10" i="10" l="1"/>
  <c r="G15" i="4"/>
  <c r="G17" i="4" s="1"/>
  <c r="D8" i="10" s="1"/>
  <c r="G33" i="9" l="1"/>
  <c r="D13" i="10" s="1"/>
  <c r="G11" i="8"/>
  <c r="G29" i="3"/>
  <c r="G28" i="3"/>
  <c r="G27" i="3"/>
  <c r="G30" i="3" l="1"/>
  <c r="D12" i="10"/>
  <c r="D7" i="10" l="1"/>
  <c r="G205" i="1" l="1"/>
  <c r="G209" i="1" l="1"/>
  <c r="D5" i="10" l="1"/>
  <c r="D14" i="10" s="1"/>
  <c r="D15" i="10" l="1"/>
  <c r="D16" i="10" s="1"/>
</calcChain>
</file>

<file path=xl/sharedStrings.xml><?xml version="1.0" encoding="utf-8"?>
<sst xmlns="http://schemas.openxmlformats.org/spreadsheetml/2006/main" count="1189" uniqueCount="738">
  <si>
    <t>Nr poz.</t>
  </si>
  <si>
    <t>Numer ST</t>
  </si>
  <si>
    <t>Opis robót</t>
  </si>
  <si>
    <t>Jm</t>
  </si>
  <si>
    <t>Ilość</t>
  </si>
  <si>
    <t>Cena</t>
  </si>
  <si>
    <t>Wartość</t>
  </si>
  <si>
    <t>D-01.00.00</t>
  </si>
  <si>
    <t>1. ROBOTY PRZYGOTOWAWCZE</t>
  </si>
  <si>
    <t>D-01.01.00.00</t>
  </si>
  <si>
    <t>1.1. Rozpoznanie saperskie</t>
  </si>
  <si>
    <t>Oczyszczenie gruntu, wraz z rozpoznaniem saperskim</t>
  </si>
  <si>
    <t>km</t>
  </si>
  <si>
    <t>Rozpoznanie saperskie</t>
  </si>
  <si>
    <t>D-01.01.01.00</t>
  </si>
  <si>
    <t>1.2. Odtworzenie trasy i punktów wysokościowych</t>
  </si>
  <si>
    <t>Wyznaczenie trasy i punktów wysokościowych przy liniowych robotach ziemnych (drogi) w terenie równinnym;</t>
  </si>
  <si>
    <t>Odtworzenie trasy i punktów wysokościowych</t>
  </si>
  <si>
    <t>D-01.02.01.10</t>
  </si>
  <si>
    <t>1.3. Usunięcie drzew i krzewów oraz zabezpieczenie istniejącej zieleni</t>
  </si>
  <si>
    <t>Mechaniczne ścinanie drzew z karczowaniem pni, wraz z zasypaniem powstałych dołów pospółką i zageszczeniem, drzewa do średnicy 15 cm; w warunkach utrudnionych wraz z wywiezeniem</t>
  </si>
  <si>
    <t>szt</t>
  </si>
  <si>
    <t>Mechaniczne ścinanie drzew z karczowaniem pni,  wraz z zasypaniem powstałych dołów pospółką i zageszczeniem, drzewa do średnicy 16-25 cm; w warunkach utrudnionych, wraz z wywiezeniem</t>
  </si>
  <si>
    <t xml:space="preserve">Mechaniczne ścinanie drzew z karczowaniem pni, wraz z zasypaniem powstałych dołów pospółką i zageszczeniem, drzewa do średnicy 26-35 cm; w warunkach utrudnionych wraz z wywiezeniem </t>
  </si>
  <si>
    <t>Mechaniczne ścinanie drzew z karczowaniem pni, wraz z zasypaniem powstałych dołów pospółką i zageszczeniem, drzewa do średnicy  36-45 cm; w warunkach utrudnionych wraz z wywiezeniem</t>
  </si>
  <si>
    <t>Mechaniczne ścinanie drzew z karczowaniem pni, wraz z zasypaniem powstałych dołów pospółką i zageszczeniem, drzewa do średnicy  46-55 cm; w warunkach utrudnionych wraz z wywiezeniem</t>
  </si>
  <si>
    <t>Usunięcie drzew</t>
  </si>
  <si>
    <t>D-01.02.01.20</t>
  </si>
  <si>
    <t>1.4. Karczowanie zagajników lub krzaków</t>
  </si>
  <si>
    <t>Karczowanie krzewów i poszycia;</t>
  </si>
  <si>
    <t>ha</t>
  </si>
  <si>
    <t>Karczowanie zagajników lub krzaków</t>
  </si>
  <si>
    <t>D-01.02.02</t>
  </si>
  <si>
    <t>1.5. Zdjęcie warstwy humusu</t>
  </si>
  <si>
    <t>Usunięcie warstwy ziemi urodzajnej (humusu) o grubości warstwy do 15cm wraz z wywiezieniem na odkład;</t>
  </si>
  <si>
    <t>m3</t>
  </si>
  <si>
    <t>Usunięcie warstwy ziemi urodzajnej (humusu) o grubości warstwy do 15cm do ponownego wykorzystania;</t>
  </si>
  <si>
    <t>Zdjęcie warstwy humusu</t>
  </si>
  <si>
    <t>D-01.02.04</t>
  </si>
  <si>
    <t>1.6. Rozbiórka elementów dróg i ogrodzeń</t>
  </si>
  <si>
    <t>m2</t>
  </si>
  <si>
    <t>Rozebranie krawężników betonowych z ławą betonową wraz z wywiezieniem na składowisko Inwestora;</t>
  </si>
  <si>
    <t>m</t>
  </si>
  <si>
    <t>Rozebranie krawężników kamiennych z ławą betonową wraz z wywiezieniem na składowisko Inwestora;</t>
  </si>
  <si>
    <t>Rozebranie obrzeży betonowych na podsypce piaskowej wraz z wywiezieniem na składowisko Inwestora;</t>
  </si>
  <si>
    <t>Rozbiórka ogrodzeń i unieszkodliwienie</t>
  </si>
  <si>
    <t>Demontaż słupków drogowych z fundamentem wraz z wywiezieniem na składowisko Inwestora;</t>
  </si>
  <si>
    <t>szt.</t>
  </si>
  <si>
    <t>Demontaż tablic znaków drogowych wraz z wywiezieniem na składowisko Inwestora;</t>
  </si>
  <si>
    <t>Rozebranie tablic reklamowych oraz kontrukcji wsporczych stalowych</t>
  </si>
  <si>
    <t>Rozebranie tablic informacyjnych oraz konstrukcji wsporczych metalowych</t>
  </si>
  <si>
    <t>Rozebranie murku</t>
  </si>
  <si>
    <t>Robiórka wygrodzenia segmentowego</t>
  </si>
  <si>
    <t>Robiórka bariery drogowej - stalowej</t>
  </si>
  <si>
    <t>m.</t>
  </si>
  <si>
    <t>Rozbiórka ścieku z prefabrykowanych korytek z podbudową wraz z wywiezieniem na składowisko Inwestora</t>
  </si>
  <si>
    <t>Rozebranie przepustu pod drogą o śr. 1000mm wraz z umocnieniem wylotu narzutem kamiennym</t>
  </si>
  <si>
    <t xml:space="preserve">Rozebranie przepustu o śr. 600mm pod zjazdem </t>
  </si>
  <si>
    <t>Rozbiórka elementów dróg i ogrodzeń</t>
  </si>
  <si>
    <t>ROBOTY PRZYGOTOWAWCZE</t>
  </si>
  <si>
    <t>D-02.00.00</t>
  </si>
  <si>
    <t>2. ROBOTY ZIEMNE</t>
  </si>
  <si>
    <t>D-02.01.01</t>
  </si>
  <si>
    <t>2.1. Wykonanie wykopów</t>
  </si>
  <si>
    <t>D-02.01.01.14</t>
  </si>
  <si>
    <t>Mechaniczne wykonanie wykopów z transportem nadmiaru gruntu na odkład (unieszkodliwienie)</t>
  </si>
  <si>
    <t>Mechaniczne wykonanie wykopów z przeznaczeniem urobku do ponownego wbudowania oraz transportem urobku w miejsce wbudowania</t>
  </si>
  <si>
    <t>Wykonanie wykopów</t>
  </si>
  <si>
    <t>D-02.01.01.SO</t>
  </si>
  <si>
    <t>2.2 Wykonanie wzmocnienia podłoża gruntowego metodą Solidyfikacji</t>
  </si>
  <si>
    <t>Wzmocnienie podłoża metodą Solidyfikacji</t>
  </si>
  <si>
    <t>D-02.01.01.PP</t>
  </si>
  <si>
    <t>2.3. Wykonanie wzmocnienia podłoża gruntowego metodą pali przemieszczeniowych</t>
  </si>
  <si>
    <t>Wzmocnienie podłoża metodą pali przemieszczeniowych</t>
  </si>
  <si>
    <t>D-02.03.01</t>
  </si>
  <si>
    <t>2.4 Wykonanie nasypów</t>
  </si>
  <si>
    <t>D-02.03.01.14</t>
  </si>
  <si>
    <t>Wykonanie nasypów mechanicznie z gruntu dowiezionego z dokopu</t>
  </si>
  <si>
    <t>Wykonanie nasypów mechanicznie z gruntu dowiezionego z ukopu</t>
  </si>
  <si>
    <t>Wykonanie nasypów</t>
  </si>
  <si>
    <t>ROBOTY ZIEMNE</t>
  </si>
  <si>
    <t>D-04.00.00</t>
  </si>
  <si>
    <t>3. PODBUDOWY</t>
  </si>
  <si>
    <t>D-04.01.00</t>
  </si>
  <si>
    <t>3.1. Koryto wraz z profilowaniem i zagęszczeniem podłoża</t>
  </si>
  <si>
    <t>Wykonanie koryta na całej szerokości konstrukcji jezdni, ścieżki rowerowej, chodników, opaski, ciągu pieszo-rowerowego, zatok, zjazdów, wysp, placów do zawracania wraz z profilowaniem i zagęszczaniem podłoża pod warstwy konstrukcyjne nawierzchni</t>
  </si>
  <si>
    <t>Koryto wraz z profilowaniem i zagęszczeniem podłoża</t>
  </si>
  <si>
    <t>D-04.03.01</t>
  </si>
  <si>
    <t>3.2. Oczyszczenie i skropienie warstw konstrukcyjnych</t>
  </si>
  <si>
    <t>Oczyszczenie i skropienie warstw konstrukcyjnych bitumicznych mechanicznie</t>
  </si>
  <si>
    <t>Oczyszczenie i skropienie warstw konstrukcyjnych nieulepszonych mechanicznie</t>
  </si>
  <si>
    <t>Oczyszczenie i skropienie warstw konstrukcyjnych</t>
  </si>
  <si>
    <t>D-04.07.01</t>
  </si>
  <si>
    <t>3.3. Podbudowa z betonu asfaltowego</t>
  </si>
  <si>
    <t>Podbudowa z betonu asfaltowego</t>
  </si>
  <si>
    <t>D-04.06.01b</t>
  </si>
  <si>
    <t>3.4. Podbudowa z betonu cementowego</t>
  </si>
  <si>
    <t>Wykonanie podbudowy z betonu cementowego C16/20 grubości po zagęszczeniu 20 cm</t>
  </si>
  <si>
    <t>Wykonanie podbudowy z betonu cementowego C16/20 grubości po zagęszczeniu 25 cm</t>
  </si>
  <si>
    <t>Podbudowa z betonu cementowego</t>
  </si>
  <si>
    <t>D-04.04.02b</t>
  </si>
  <si>
    <t>3.5. Podbudowa zasadnicza z mieszanki kruszywa  niezwiązanego</t>
  </si>
  <si>
    <t>Wykonanie podbudowy z mieszanki niezwiązanej C90/3 o grubości po    zagęszczeniu 15 cm</t>
  </si>
  <si>
    <t xml:space="preserve">Wykonanie podbudowy z mieszanki niezwiązanej C90/3 o grubości po   zagęszczeniu 20 cm </t>
  </si>
  <si>
    <t>Wykonanie podbudowy  z mieszanki niezwiązanej C90/3 o grubości po zagęszczeniu 40 cm</t>
  </si>
  <si>
    <t>Podbudowa z mieszanki niezwiązanej</t>
  </si>
  <si>
    <t>D-04.05.01a</t>
  </si>
  <si>
    <t>3.6. Podbudowa i podłoże ulepszone z mieszanki kruszywa związanego hydraulicznie</t>
  </si>
  <si>
    <t xml:space="preserve">Wykonanie podbudowy z gruntu stabilizowanego cementem C3/4 o grubości po zagęszczeniu 15cm wraz z pielęgnacją przez posypywanie piaskiem i polewaniem wodą </t>
  </si>
  <si>
    <t xml:space="preserve">Wykonanie podbudowy z gruntu stabilizowanego cementem C3/4 o grubości po zagęszczeniu 18cm wraz z pielęgnacją przez posypywanie piaskiem i polewaniem wodą </t>
  </si>
  <si>
    <t>Wykonanie podbudowy z gruntu stabilizowanego cementem C3/4 o grubości po zagęszczeniu 20cm wraz z pielęgnacją przez posypywanie piaskiem i polewaniem wodą</t>
  </si>
  <si>
    <t>Podbudowa stabilizowana spoiwem</t>
  </si>
  <si>
    <t>D-04.02.01.40</t>
  </si>
  <si>
    <t>3.7. Wykonanie warstwy wyrównawczej z podpsypki cementowo-piaskowej</t>
  </si>
  <si>
    <t>Wykonanie podsypki cementowo-piaskowej, grubość warstwy 3 cm</t>
  </si>
  <si>
    <t>Wykonanie podsypki cementowo-piaskowej, grubość warstwy 4 cm</t>
  </si>
  <si>
    <t>Wykonanie warstwy wyrównawczej z podpsypki cementowo-piaskowe</t>
  </si>
  <si>
    <t>PODBUDOWY</t>
  </si>
  <si>
    <t>D-05.00.00</t>
  </si>
  <si>
    <t>4. NAWIERZCHNIE</t>
  </si>
  <si>
    <t>D-05.03.13</t>
  </si>
  <si>
    <t>4.1. Nawierzchnia z mieszanki mastyksowo-grysowej</t>
  </si>
  <si>
    <t xml:space="preserve">Wykonanie warstwy ścieralnej z mieszanki mineralno-asfaltowej grysowej SMA8S, grub. warstwy po zagęszczeniu 4cm </t>
  </si>
  <si>
    <t>Nawierzchnia z mieszanki mastyksowo-grysowej</t>
  </si>
  <si>
    <t>D-05.03.04</t>
  </si>
  <si>
    <t>4.2. Nawierzchnia z betonu cementowego - zatoki ITD.</t>
  </si>
  <si>
    <t xml:space="preserve">Wykonanie warstwy ścieralnej z  betonu cementowego C35/45, grub. Warstwy 25cm </t>
  </si>
  <si>
    <t>Nawierzchnia z betonu cementowego</t>
  </si>
  <si>
    <t>D-05.03.05a</t>
  </si>
  <si>
    <t>4.3. Nawierzchnia z betonu asfaltowego - warstwa ścieralna</t>
  </si>
  <si>
    <t xml:space="preserve">Wykonanie warstwy ścieralnej z mieszanki mineralno-asfaltowej AC 5S koloru czerwonego, grub. warstwy po zagęszczeniu 3cm </t>
  </si>
  <si>
    <t>Nawierzchnia z betonu asfaltowego warstwa wiążąca i wyrównawcza wg. PN-EN</t>
  </si>
  <si>
    <t>4.4. Nawierzchnia z betonu nawierzchniowego - warstwa ścieralna</t>
  </si>
  <si>
    <t xml:space="preserve">Wykonanie warstwy ścieralnej z  betonu nawierzchnioweo C37, grub. Warstwy 20cm </t>
  </si>
  <si>
    <t>D-05.03.05b</t>
  </si>
  <si>
    <t>4.5. Nawierzchnia z betonu asfaltowego - warstwa wiążąca</t>
  </si>
  <si>
    <t xml:space="preserve">Wykonanie warstwy wyrównawczej z mieszanki mineralno-asfaltowej AC16W, grub. warstwy po zagęszczeniu 4cm </t>
  </si>
  <si>
    <t xml:space="preserve">Wykonanie warstwy wiążącej z mieszanki mineralno-asfaltowej AC16W, grub. warstwy po zagęszczeniu 5cm </t>
  </si>
  <si>
    <t xml:space="preserve">Wykonanie warstwy wiążącej z mieszanki mineralno-asfaltowej AC16W, grub. warstwy po zagęszczeniu 6cm </t>
  </si>
  <si>
    <t>4.6. Nawierzchnia z betonu asfaltowego - warstwa poślizgowa</t>
  </si>
  <si>
    <t xml:space="preserve">Wykonanie warstwy ścieralnej z mieszanki mineralno-asfaltowej AC5S, grub. warstwy po zagęszczeniu 3cm </t>
  </si>
  <si>
    <t>Nawierzchnia z betonu asfaltowego warstwa ścieralna</t>
  </si>
  <si>
    <t>D-05.03.23</t>
  </si>
  <si>
    <t>4.7. Nawierzchnia z betonowej kostki brukowej dla dróg i ulic oraz placów i chodników</t>
  </si>
  <si>
    <t>Nawierzchnie z kostki betonowej fazowanej o wym. 10x20cm szarej układane na podsypce cementowo-piaskowej 1:3 o grub. 3cm, spoiny wypełnione piaskiem;            podstawa wyliczeń - Zestawienie konstrukcji</t>
  </si>
  <si>
    <t>Nawierzchnie z kostki betonowej o wym. 10x20cm czerwonej układane na podsypce cementowo-piaskowej 1:3 o grub. 3cm, spoiny wypełnione piaskiem;            podstawa wyliczeń - Zestawienie konstrukcji</t>
  </si>
  <si>
    <t>Nawierzchnia z betonowej kostki brukowej i płyt</t>
  </si>
  <si>
    <t>D-05.03.01</t>
  </si>
  <si>
    <t>4.8. Nawierzchnia z kostki kamiennej</t>
  </si>
  <si>
    <t xml:space="preserve">Nawierzchnie z kostki kamiennej grub. 15/17 cm układane na podsypce cementowo-piaskowej 1:4 o grub. 3cm, spoiny wypełnione żywicą epoksydową wraz z pielęgnacją powierzchni </t>
  </si>
  <si>
    <t>Nawierzchnia z kostki kamiennej</t>
  </si>
  <si>
    <t>D-05.03.24</t>
  </si>
  <si>
    <t>4.9. Nawierzchnia z płyt ażurowych</t>
  </si>
  <si>
    <t>Wykonanie nawierzchni z płyt ażurowych</t>
  </si>
  <si>
    <t>Nawierzchnia z płyt ażurowych</t>
  </si>
  <si>
    <t>NAWIERZCHNIE</t>
  </si>
  <si>
    <t>D-06.00.00</t>
  </si>
  <si>
    <t>5. ROBOTY WYKOŃCZENIOWE</t>
  </si>
  <si>
    <t>D-06.01.01.20</t>
  </si>
  <si>
    <t>6.1. Humusowanie</t>
  </si>
  <si>
    <t xml:space="preserve">Humusowanie </t>
  </si>
  <si>
    <t>D-06.01.01.30</t>
  </si>
  <si>
    <t xml:space="preserve">6.2 Darniowanie </t>
  </si>
  <si>
    <t>Darniowanie skarp na płask</t>
  </si>
  <si>
    <t xml:space="preserve">Darniowanie </t>
  </si>
  <si>
    <t>D-06.01.01.60</t>
  </si>
  <si>
    <t xml:space="preserve">6.2 Umocnmienie dna rowów i ścieków elementami prefabrykowanymi </t>
  </si>
  <si>
    <t>Umocnmienie dna rowów  elementami prefabrykowanymi korytkowymi gr.15 na podsypce cementowo-piaskowej gr. 10 cm, spoiny wypełnione piaskiem</t>
  </si>
  <si>
    <t>Umocnmienie dna rowów płytami betonowymi chodnikowymi  o wym. 50x50x7 na podsypce cementowo-piaskowej gr. 10 cm, spoiny wypełnione piaskiem</t>
  </si>
  <si>
    <t xml:space="preserve">Umocnmienie dna rowów i ścieków elementami prefabrykowanymi </t>
  </si>
  <si>
    <t>D-06.01.01.80</t>
  </si>
  <si>
    <t>6.3 Uszczelnienie powierzchni skarp i nasypów</t>
  </si>
  <si>
    <t>Uszczelnienie powierzchni skarp biodegradalną matą przeciwerozyjną (biomatą)</t>
  </si>
  <si>
    <t>Uszczelnienie powierzchni skarp i nasypów</t>
  </si>
  <si>
    <t>ROBOTY WYKOŃCZENIOWE</t>
  </si>
  <si>
    <t>D-07.00.00</t>
  </si>
  <si>
    <t>6. URZĄDZENIA BEZPIECZEŃSTWA RUCHU</t>
  </si>
  <si>
    <t>D-07.01.01</t>
  </si>
  <si>
    <t>6.1. Oznakowanie Poziome</t>
  </si>
  <si>
    <t>Oznakowanie poziome jezdni grubowarstwowe masą chemoutwardzalną białą odblaskową, linie segregacyjne, uzupełniające, ciągłe, i przerywane, malowanie mechaniczne;</t>
  </si>
  <si>
    <t>Oznakowanie poziome jezdni grubowarstwowe masą chemoutwardzalną, strukturalne, linie krawędziowe, malowanie mechaniczne;</t>
  </si>
  <si>
    <t>Oznakowanie poziome jezdni farbą chemoutwardzalną czerwoną w miejscach przejazdów rowerowych o szorstkości SRT&gt;50, malowanie mechaniczne;</t>
  </si>
  <si>
    <t>Montaż azylu dla pieszych - sztuczna wyspa separacyjna z elementów prefabrykowanych, mocowanych do podłoża śrubami rozporowymi</t>
  </si>
  <si>
    <t>Oznakowanie Poziome</t>
  </si>
  <si>
    <t>D-07.02.01</t>
  </si>
  <si>
    <t>6.2. Oznakowanie Pionowe</t>
  </si>
  <si>
    <t>Ustawienie słupów z rur o śr. 70mm dla znaków drogowych, wraz z wykopaniem i zasypaniem dołów z ubiciem warstwami;</t>
  </si>
  <si>
    <t>Ustawienie słupów podwójnych z rur o śr. 70 mm dla znaków drogowych, wraz z wykopaniem i zasypaniem dołów z ubiciem warstwami;</t>
  </si>
  <si>
    <t>Ustawienie słupów z wysięgnikami z rur o śr. 70 mm dla znaków drogowych, wraz z wykopaniem i zasypaniem dołów z ubiciem warstwami</t>
  </si>
  <si>
    <t xml:space="preserve">Przymocowanie znaków do elementów nośnych innych niż słupki dedykowane za pomocą obejm mocujących na podkładach gumowych </t>
  </si>
  <si>
    <t>Przymocowanie do gotowych słupów tabliczek do znaków drogowych, typ A, folia odblaskowa II generacji, znaki średni</t>
  </si>
  <si>
    <t>Przymocowanie do gotowych słupów tabliczek do znaków drogowych, typ B, folia odblaskowa II generacji, znaki średni</t>
  </si>
  <si>
    <t>Przymocowanie do gotowych słupów tabliczek do znaków drogowych, typ C, folia odblaskowa II generacji, znaki średnie;</t>
  </si>
  <si>
    <t>Przymocowanie do gotowych słupów tabliczek do znaków drogowych, typ E, folia odblaskowa II generacji, znaki średnie;</t>
  </si>
  <si>
    <t>Przymocowanie do gotowych słupów tabliczek do znaków drogowych, typ F, folia odblaskowa II generacji, znaki średnie;</t>
  </si>
  <si>
    <t>Przymocowanie do gotowych słupów tabliczek do znaków drogowych, typ T, folia odblaskowa II generacji, znak średnie;</t>
  </si>
  <si>
    <t>Oznakowanie Pionowe</t>
  </si>
  <si>
    <t>D-07.06.0</t>
  </si>
  <si>
    <t>6.3. Urządzenia bezpieczeństwa ruchu</t>
  </si>
  <si>
    <t>Urządzenia bezpieczeństwa ruchu</t>
  </si>
  <si>
    <t>D-07.06.02</t>
  </si>
  <si>
    <t>6.5. Urządzenia zabezpieczające ruch pieszych</t>
  </si>
  <si>
    <t xml:space="preserve">Ustawienie balustrady ochronnej na fundamencie U12a </t>
  </si>
  <si>
    <t>Urządzenia zabezpieczające ruch pieszych</t>
  </si>
  <si>
    <t>URZĄDZENIA BEZPIECZEŃSTWA RUCHU</t>
  </si>
  <si>
    <t>D-08.00.00</t>
  </si>
  <si>
    <t>7. ELEMENTY DRÓG I ULIC</t>
  </si>
  <si>
    <t>D-08.01.01</t>
  </si>
  <si>
    <t>7.1. Krawężniki betonowe</t>
  </si>
  <si>
    <t>Ustawienie krawężników betonowych o wym. 20x30  wraz z wykonaniem ławy z oporem, z betonu C12/15</t>
  </si>
  <si>
    <t>Ustawienie krawężników betonowych o wym. 15x30  wraz z wykonaniem ławy z oporem, z betonu C12/15</t>
  </si>
  <si>
    <t>Ustawienie krawężników betonowych najazdowych o wym. 20x22  wraz z wykonaniem ławy z oporem, z betonu C12/15</t>
  </si>
  <si>
    <t xml:space="preserve">Ustawienie oporników betonowych o wym. 12x25  wraz z wykonaniem ławy zwykłej z betonu C12/15 </t>
  </si>
  <si>
    <t>Krawężniki betonowe</t>
  </si>
  <si>
    <t>D-08.01.02</t>
  </si>
  <si>
    <t>7.2. Krawężniki kamienne</t>
  </si>
  <si>
    <t xml:space="preserve">Ustawienie krawężników kamiennych o wym. 20x30  wraz z wykonaniem ławy z oporem, z betonu C12/15 </t>
  </si>
  <si>
    <t xml:space="preserve">Ustawienie krawężników kamiennych o wym. 20x25  wraz z wykonaniem ławy z oporem, z betonu C12/15 </t>
  </si>
  <si>
    <t>Krawężniki kamienne</t>
  </si>
  <si>
    <t>D-08.03.01</t>
  </si>
  <si>
    <t>7.3. Betonowe obrzeża chodnikowe</t>
  </si>
  <si>
    <t>Ustawienie obrzeży betonowych o wymiarach 8x30 cm, na ławie z oporem z betonu C12/15, spoiny wypełnione zaprawą cementową</t>
  </si>
  <si>
    <t>Betonowe obrzeża chodnikowe</t>
  </si>
  <si>
    <t>D-08.02.01a</t>
  </si>
  <si>
    <t>7.4. Płytki chodnikowe ostrzegawcze</t>
  </si>
  <si>
    <t xml:space="preserve">Wykonanie pasów sygnalizacyjnych z płytek wskaźnikowych o wymiarach 30x30x8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</si>
  <si>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Płytki integracyjne</t>
  </si>
  <si>
    <t>ELEMENTY DRÓG I ULIC</t>
  </si>
  <si>
    <t>D-09.00.00</t>
  </si>
  <si>
    <t>8. ZIELEŃ DROGOWA</t>
  </si>
  <si>
    <t>D-09.01.01</t>
  </si>
  <si>
    <t>8.1. Zieleń drogowa</t>
  </si>
  <si>
    <t>Założenie trawników siewem mieszanką traw, z uprzednim humusowaniem ziemią urodzajną do 10 cm,</t>
  </si>
  <si>
    <t>Zieleń drogowa</t>
  </si>
  <si>
    <t>D-10.03.03</t>
  </si>
  <si>
    <t>9. Przejścia dla zwierząt</t>
  </si>
  <si>
    <t>9.1 Przejścia dla płazów</t>
  </si>
  <si>
    <t>Przejścia dla płazów</t>
  </si>
  <si>
    <t>D-10.00.00</t>
  </si>
  <si>
    <t>10. ROBOTY INNE</t>
  </si>
  <si>
    <t>D-10.01.00</t>
  </si>
  <si>
    <t>10.1. Pomiar powykonawczy zrealizowanych obiektów drogowych</t>
  </si>
  <si>
    <t>Pomiar powykonawczy zrealizowanych obiektów drogowych;</t>
  </si>
  <si>
    <t>ROBOTY INNE</t>
  </si>
  <si>
    <t>1</t>
  </si>
  <si>
    <t/>
  </si>
  <si>
    <r>
      <t xml:space="preserve">Wykonanie przejść dla płazów z rur PEHD </t>
    </r>
    <r>
      <rPr>
        <sz val="8"/>
        <color theme="1"/>
        <rFont val="Arial"/>
        <family val="2"/>
        <charset val="238"/>
      </rPr>
      <t xml:space="preserve">o śr. 800mm </t>
    </r>
  </si>
  <si>
    <t>D-03.01.00</t>
  </si>
  <si>
    <t>1. KANALIZACJA DESZCZOWA</t>
  </si>
  <si>
    <t>Kod CPV: 45231300-8, 45111300-1</t>
  </si>
  <si>
    <t>Razem wartość kosztorysowa [zł]</t>
  </si>
  <si>
    <t>Likwidacja istniejących studni betonowych poprzez usunięcie z ziemi wraz z unieszkodliwieniem i zasypaniem wykopu</t>
  </si>
  <si>
    <t>D-03.02.00</t>
  </si>
  <si>
    <r>
      <t xml:space="preserve">Wykonanie 1 mb kanalizacji sanitarnej o średnicy </t>
    </r>
    <r>
      <rPr>
        <b/>
        <sz val="8"/>
        <color rgb="FF000000"/>
        <rFont val="Arial"/>
        <family val="2"/>
        <charset val="238"/>
      </rPr>
      <t>DN315 z rur PVC-U</t>
    </r>
    <r>
      <rPr>
        <sz val="8"/>
        <color rgb="FF000000"/>
        <rFont val="Arial"/>
        <family val="2"/>
        <charset val="238"/>
      </rPr>
      <t xml:space="preserve"> o sztywności obwodowej SN12 wraz z wykonaniem i odwodnieniem wykopów, umocnieniem ścian, unieszkodliwieniem nadmiaru gruntu, doprowadzeniem podłoża do nośności, wykonaniem podsypki i obsypki z kruszyw naturalnych, montażem rury, wykonaniem próby szczelności, zasypanie wykopów nowym gruntem w 50% wraz z dowozem i odpowiednim zagęszczeniem;</t>
    </r>
  </si>
  <si>
    <r>
      <t xml:space="preserve">Wykonanie 1 mb kanalizacji sanitarnej o średnicy </t>
    </r>
    <r>
      <rPr>
        <b/>
        <sz val="8"/>
        <color rgb="FF000000"/>
        <rFont val="Arial"/>
        <family val="2"/>
        <charset val="238"/>
      </rPr>
      <t>DN200 z rur PVC-U</t>
    </r>
    <r>
      <rPr>
        <sz val="8"/>
        <color rgb="FF000000"/>
        <rFont val="Arial"/>
        <family val="2"/>
        <charset val="238"/>
      </rPr>
      <t xml:space="preserve"> o sztywności obwodowej SN8 wraz z wykonaniem i odwodnieniem wykopów, umocnieniem ścian, unieszkodliwieniem nadmiaru gruntu, doprowadzeniem podłoża do nośności, wykonaniem podsypki i obsypki z kruszyw naturalnych, montażem rury, wykonaniem próby szczelności, zasypanie wykopów nowym gruntem w 50% wraz z dowozem i odpowiednim zagęszczeniem;</t>
    </r>
  </si>
  <si>
    <t xml:space="preserve">Montaż studni betonowych DN1200 , z włazem żeliwnym D400 wbudowanym w płytę betonową zbrojoną w gotowym wykopie; </t>
  </si>
  <si>
    <t>Likwidacja istniejących rurociągów kanalizacji sanitarnej poprzez usunięcie z ziemi wraz z unieszkodliwieniem i zasypaniem wykopu</t>
  </si>
  <si>
    <t>Montaż rury ochronnej dwudzielnej stalowej DN457,0x10,0 na istniejącym przewodzie DN300 wraz z wykonaniem i odwodnieniem wykopów, umocnieniem ścian, unieszkodliwieniem nadmiaru gruntu, zasypanie wykopów nowym gruntem w 50% wraz z dowozem i odpowiednim zagęszczeniem;</t>
  </si>
  <si>
    <t>Montaż rury ochronnej dwudzielnej stalowej DN355,0x8,0 na istniejącym przewodzie DN200 wraz z wykonaniem i odwodnieniem wykopów, umocnieniem ścian, unieszkodliwieniem nadmiaru gruntu, zasypanie wykopów nowym gruntem w 50% wraz z dowozem i odpowiednim zagęszczeniem;</t>
  </si>
  <si>
    <t>Montaż rury ochronnej dwudzielnej stalowej DN219,0x6,3 na istniejącym przewodzie DN100 wraz z wykonaniem i odwodnieniem wykopów, umocnieniem ścian, unieszkodliwieniem nadmiaru gruntu, zasypanie wykopów nowym gruntem w 50% wraz z dowozem i odpowiednim zagęszczeniem;</t>
  </si>
  <si>
    <t>D-03.03.00</t>
  </si>
  <si>
    <r>
      <t>Wykonanie 1 mb sieci wodociągowej o średnicy</t>
    </r>
    <r>
      <rPr>
        <b/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Calibri"/>
        <family val="2"/>
        <charset val="238"/>
      </rPr>
      <t>Ø</t>
    </r>
    <r>
      <rPr>
        <b/>
        <sz val="8"/>
        <color rgb="FF000000"/>
        <rFont val="Arial"/>
        <family val="2"/>
        <charset val="238"/>
      </rPr>
      <t>400 z rur PE100 RC SDR11, PN16</t>
    </r>
    <r>
      <rPr>
        <sz val="8"/>
        <color rgb="FF000000"/>
        <rFont val="Arial"/>
        <family val="2"/>
        <charset val="238"/>
      </rPr>
      <t xml:space="preserve"> wraz z wykonaniem i odwodnieniem wykopów, umocnieniem ścian, unieszkodliwieniem nadmiaru gruntu, doprowadzeniem podłoża do nośności, wykonaniem podsypki i obsypki z kruszyw naturalnych, montażem rury wraz z kształtkami, blokami oporowymi, wykonaniem próby szczelności, dezynfekcji i płukania, oznakowaniem trasy taśmą, zasypanie wykopów nowym gruntem w 50% wraz z dowozem i odpowiednim zagęszczeniem;</t>
    </r>
  </si>
  <si>
    <r>
      <t>Wykonanie 1 mb sieci wodociągowej o średnicy</t>
    </r>
    <r>
      <rPr>
        <b/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Calibri"/>
        <family val="2"/>
        <charset val="238"/>
      </rPr>
      <t>Ø</t>
    </r>
    <r>
      <rPr>
        <b/>
        <sz val="8"/>
        <color rgb="FF000000"/>
        <rFont val="Arial"/>
        <family val="2"/>
        <charset val="238"/>
      </rPr>
      <t>315 z rur PE100 RC SDR11, PN16</t>
    </r>
    <r>
      <rPr>
        <sz val="8"/>
        <color rgb="FF000000"/>
        <rFont val="Arial"/>
        <family val="2"/>
        <charset val="238"/>
      </rPr>
      <t xml:space="preserve"> wraz z wykonaniem i odwodnieniem wykopów, umocnieniem ścian, unieszkodliwieniem nadmiaru gruntu, doprowadzeniem podłoża do nośności, wykonaniem podsypki i obsypki z kruszyw naturalnych, montażem rury wraz z kształtkami, blokami oporowymi, przepięciem istniejących przyłączy, wykonaniem próby szczelności, dezynfekcji i płukania, oznakowaniem trasy taśmą, zasypanie wykopów nowym gruntem w 50% wraz z dowozem i odpowiednim zagęszczeniem;</t>
    </r>
  </si>
  <si>
    <r>
      <t>Wykonanie 1 mb przyłączy wodociągowych o średnicy</t>
    </r>
    <r>
      <rPr>
        <b/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Calibri"/>
        <family val="2"/>
        <charset val="238"/>
      </rPr>
      <t>Ø</t>
    </r>
    <r>
      <rPr>
        <b/>
        <sz val="8"/>
        <color rgb="FF000000"/>
        <rFont val="Arial"/>
        <family val="2"/>
        <charset val="238"/>
      </rPr>
      <t>32 z rur PE100 SDR11, PN16</t>
    </r>
    <r>
      <rPr>
        <sz val="8"/>
        <color rgb="FF000000"/>
        <rFont val="Arial"/>
        <family val="2"/>
        <charset val="238"/>
      </rPr>
      <t xml:space="preserve"> wraz z wykonaniem i odwodnieniem wykopów, umocnieniem ścian, unieszkodliwieniem nadmiaru gruntu, doprowadzeniem podłoża do nośności, wykonaniem podsypki i obsypki z kruszyw naturalnych, montażem rury wraz z kształtkami, blokami oporowymi, wykonaniem próby szczelności, dezynfekcji i płukania, oznakowaniem trasy taśmą, zasypanie wykopów nowym gruntem w 50% wraz z dowozem i odpowiednim zagęszczeniem;</t>
    </r>
  </si>
  <si>
    <r>
      <t xml:space="preserve">Montaż w przygotowanym wykopie zasuwy kołnierzowej </t>
    </r>
    <r>
      <rPr>
        <b/>
        <sz val="8"/>
        <color rgb="FF000000"/>
        <rFont val="Arial"/>
        <family val="2"/>
        <charset val="238"/>
      </rPr>
      <t>DN400</t>
    </r>
    <r>
      <rPr>
        <sz val="8"/>
        <color rgb="FF000000"/>
        <rFont val="Arial"/>
        <family val="2"/>
        <charset val="238"/>
      </rPr>
      <t xml:space="preserve"> z miękkim uszczelnieniem klina, przedłużonym wrzecionem, tabliczką oznaczeniową, blokami oporowymi i skrzynką uliczną; </t>
    </r>
  </si>
  <si>
    <r>
      <t xml:space="preserve">Montaż w przygotowanym wykopie zasuwy kołnierzowej </t>
    </r>
    <r>
      <rPr>
        <b/>
        <sz val="8"/>
        <color rgb="FF000000"/>
        <rFont val="Arial"/>
        <family val="2"/>
        <charset val="238"/>
      </rPr>
      <t>DN300</t>
    </r>
    <r>
      <rPr>
        <sz val="8"/>
        <color rgb="FF000000"/>
        <rFont val="Arial"/>
        <family val="2"/>
        <charset val="238"/>
      </rPr>
      <t xml:space="preserve"> z miękkim uszczelnieniem klina, przedłużonym wrzecionem, tabliczką oznaczeniową, blokami oporowymi i skrzynką uliczną; </t>
    </r>
  </si>
  <si>
    <r>
      <t xml:space="preserve">Montaż w przygotowanym wykopie zasuwy kołnierzowej </t>
    </r>
    <r>
      <rPr>
        <b/>
        <sz val="8"/>
        <color rgb="FF000000"/>
        <rFont val="Arial"/>
        <family val="2"/>
        <charset val="238"/>
      </rPr>
      <t>DN150</t>
    </r>
    <r>
      <rPr>
        <sz val="8"/>
        <color rgb="FF000000"/>
        <rFont val="Arial"/>
        <family val="2"/>
        <charset val="238"/>
      </rPr>
      <t xml:space="preserve"> z miękkim uszczelnieniem klina, przedłużonym wrzecionem, tabliczką oznaczeniową, blokami oporowymi i skrzynką uliczną; </t>
    </r>
  </si>
  <si>
    <r>
      <t xml:space="preserve">Montaż hydrantu p.poż. nadziemnego </t>
    </r>
    <r>
      <rPr>
        <b/>
        <sz val="8"/>
        <color rgb="FF000000"/>
        <rFont val="Arial"/>
        <family val="2"/>
        <charset val="238"/>
      </rPr>
      <t>DN150</t>
    </r>
    <r>
      <rPr>
        <sz val="8"/>
        <color rgb="FF000000"/>
        <rFont val="Arial"/>
        <family val="2"/>
        <charset val="238"/>
      </rPr>
      <t xml:space="preserve"> na kolanie stopowym z króćcem dwukołnierzowym ze skrzynką, blokami oporowymi oraz tabliczką oznaczeniową;</t>
    </r>
  </si>
  <si>
    <t>Likwidacja istniejących rurociągów sieci wodociągowej poprzez usunięcie z ziemi wraz z unieszkodliwieniem i zasypaniem wykopu</t>
  </si>
  <si>
    <t>D-10.01.01</t>
  </si>
  <si>
    <t>Regulacja pionowa studni kanalizacyjnych wraz z wymianą niezbędnych elementów oraz utylizacją</t>
  </si>
  <si>
    <t>Regulacja pionowa zasuw wodociągowych wraz z wymianą niezbędnych elementów oraz utylizacją</t>
  </si>
  <si>
    <t>KANALIZACJA SANITARNA</t>
  </si>
  <si>
    <t>SIEĆ WODOCIĄGOWA</t>
  </si>
  <si>
    <t>REGULACJA WYSOKOŚCIOWA</t>
  </si>
  <si>
    <t>Nr poz</t>
  </si>
  <si>
    <t>D-01.03.08</t>
  </si>
  <si>
    <t>1.SIEĆ GAZOWA</t>
  </si>
  <si>
    <t>(Kod CPV:45231220-3, 45111300-1)</t>
  </si>
  <si>
    <t>Wykonanie 1 mb gazociągu średniego ciśnienia</t>
  </si>
  <si>
    <r>
      <t xml:space="preserve">0,5 MPa, </t>
    </r>
    <r>
      <rPr>
        <b/>
        <sz val="8"/>
        <color rgb="FF000000"/>
        <rFont val="Arial"/>
        <family val="2"/>
        <charset val="238"/>
      </rPr>
      <t>z rur PE100RC typu 2, dn63 SDR11,</t>
    </r>
    <r>
      <rPr>
        <sz val="8"/>
        <color rgb="FF000000"/>
        <rFont val="Arial"/>
        <family val="2"/>
        <charset val="238"/>
      </rPr>
      <t xml:space="preserve"> wraz z wykonaniem wykopów, umocnieniem ścian, unieszkodliwieniem nadmiaru gruntu, doprowadzeniem podłoża do nośności, wykonaniem podsypki i obsypki z kruszyw naturalnych. Ułożenie gazociągu z  montażem rury i kształtek danej średnicy, włączeniem do istn. sieci, zapewnieniem ciągłości dostawy gazu, zabezpieczeniem istn. uzbrojenia, wykonaniem próby szczelności.  Oznakowanie taśmą z tworzywa sztucznego trasy przebiegu gazociągu ułożonego w ziemi oraz słupkiem i tabliczką na przejściach przez drogę. Zabezpieczenie gazociągu rurociągiem ochronnym z rur PE100 dn 110 wraz z zabezpieczeniem pianką poliuretanową</t>
    </r>
  </si>
  <si>
    <r>
      <t xml:space="preserve">0,5 MPa, </t>
    </r>
    <r>
      <rPr>
        <b/>
        <sz val="8"/>
        <color rgb="FF000000"/>
        <rFont val="Arial"/>
        <family val="2"/>
        <charset val="238"/>
      </rPr>
      <t>z rur PE100RC typu 2, dn110, SDR17,</t>
    </r>
    <r>
      <rPr>
        <sz val="8"/>
        <color rgb="FF000000"/>
        <rFont val="Arial"/>
        <family val="2"/>
        <charset val="238"/>
      </rPr>
      <t xml:space="preserve"> wraz z wykonaniem wykopów, umocnieniem ścian, unieszkodliwieniem nadmiaru gruntu, doprowadzeniem podłoża do nośności, wykonaniem podsypki i obsypki z kruszyw naturalnych. Ułożenie gazociągu z  montażem rury i kształtek danej średnicy, włączeniem do istn. sieci, zapewnieniem ciągłości dostawy gazu, zabezpieczeniem istn. uzbrojenia, wykonaniem próby szczelności.  Oznakowanie taśmą z tworzywa sztucznego trasy przebiegu gazociągu ułożonego w ziemi oraz słupkiem i tabliczką na przejściacg przez drogę. Zabezpieczenie gazociągu rurociągiem ochronnym z rur PE100 dn 180 wraz z zabezpieczeniem pianką poliuretanową</t>
    </r>
  </si>
  <si>
    <r>
      <t xml:space="preserve">0,5 MPa, </t>
    </r>
    <r>
      <rPr>
        <b/>
        <sz val="8"/>
        <color rgb="FF000000"/>
        <rFont val="Arial"/>
        <family val="2"/>
        <charset val="238"/>
      </rPr>
      <t>z rur PE100RC typu 2, dn180, SDR17,</t>
    </r>
    <r>
      <rPr>
        <sz val="8"/>
        <color rgb="FF000000"/>
        <rFont val="Arial"/>
        <family val="2"/>
        <charset val="238"/>
      </rPr>
      <t xml:space="preserve"> wraz z wykonaniem wykopów, umocnieniem ścian, unieszkodliwieniem nadmiaru gruntu, doprowadzeniem podłoża do nośności, wykonaniem podsypki i obsypki z kruszyw naturalnych. Ułożenie gazociągu z  montażem rury i kształtek danej średnicy, włączeniem do istn. sieci, zapewnieniem ciągłości dostawy gazu, zabezpieczeniem istn. uzbrojenia, wykonaniem próby szczelności.  Oznakowanie taśmą z tworzywa sztucznego trasy przebiegu gazociągu ułożonego w ziemi oraz słupkiem i tabliczką na przejściach przez drogę. Zabezpieczenie gazociągu rurociągiem ochronnym z rur PE100 dn 250 wraz z zabezpieczeniem pianką poliuretanową</t>
    </r>
  </si>
  <si>
    <t>Demontaż istniejących sieci gazowych poprzez wykopanie, przedmuchanie azotem, pocięcie na odcinki, usunięcie z gruntu wraz z zasypaniem gruntem i utylizacją</t>
  </si>
  <si>
    <t>2. REGULACJA WYSOKOŚCIOWA</t>
  </si>
  <si>
    <t>Wysokościowa regulacja skrzynek gazowych wraz z wymianą na nowe, oznakowaniem i utylizacją zdemontowanych elementów</t>
  </si>
  <si>
    <t>SIEĆ GAZOWA</t>
  </si>
  <si>
    <t>Cena jedn.</t>
  </si>
  <si>
    <t>D-07.07.01</t>
  </si>
  <si>
    <t>1.Oświetlenie uliczne</t>
  </si>
  <si>
    <t>Montaż szafy oświetleniowej SO</t>
  </si>
  <si>
    <t>zawierająca: wykonanie wykopu pod fundament, ustawienie fundamentu w wykopie, umocowanie szafki na gotowym fundamencie, podłączenie kabli.</t>
  </si>
  <si>
    <t>Podstawa wyliczeń: zestawienie materiałów oraz plany sytuacyjne projektu elektrycznego - oświetlenie</t>
  </si>
  <si>
    <t>kpl</t>
  </si>
  <si>
    <t>Montaż i stawianie słupów oświetleniowych parkowych H=4,0m</t>
  </si>
  <si>
    <t>zawierająca: wykonanie wykopu, wyrównanie dna wykopu i ułożenie fundamentu betonowego, ustawienie słupa, częściowe ubicie i uformowanie ziemi, przygotowanie betonu i ułożenie w wykopie, zasypanie podziemnej części słupa, ubicie i wyrównanie ziemi, zamocowanie tabliczki bezpiecznikowej we wnęce słupa.</t>
  </si>
  <si>
    <t>Podstawa wyliczeń: zestawienie materiałów, plany sytuacyjne oraz schemat sieci oświetleniowej projektu elektrycznego - oświetlenie.</t>
  </si>
  <si>
    <t>Montaż i stawianie słupów oświetleniowych, stalowy ocynkowany, okrągły H=10m</t>
  </si>
  <si>
    <t>Montaż i stawianie słupów oświetleniowych, stalowy ocynkowany, okrągły H=9m</t>
  </si>
  <si>
    <t>Montaż i stawianie słupów oświetleniowych, stalowy ocynkowany, okrągły H=7m</t>
  </si>
  <si>
    <t>Montaż i stawianie słupów oświetleniowych, stalowy ocynkowany, okrągły H=6m</t>
  </si>
  <si>
    <t>Montaż wysięgników 2-ramiennych o zasięgu 1,5m, kącie nachylenia 10°, kąt 180°</t>
  </si>
  <si>
    <t>zawierająca: zamocowanie konstrukcji mocującej, zamocowanie wysięgnika.</t>
  </si>
  <si>
    <t>Montaż wysięgników 1-ramienny o zasięgu 1,5m, kącie nachylenia 10°</t>
  </si>
  <si>
    <t>Montaż wysięgników 1-ramienny o zasięgu 1,0m, kącie nachylenia 10°</t>
  </si>
  <si>
    <t>Montaż wysięgników 1-ramienny o zasięgu 0,5m, kącie nachylenia 10°</t>
  </si>
  <si>
    <t>Montaż opraw oświetlenia zewnętrznego na wysięgniku montowanego na słupie. Oprawa LED 104W</t>
  </si>
  <si>
    <t>Zawierająca: zamocowanie oprawy, wprowadzenie przewodów i ich podłączenie, zamocowanie pozostałego wyposażenia.</t>
  </si>
  <si>
    <t>Montaż opraw stylizowanej oświetlenia zewnętrznego na wysięgniku montowanego na słupie. Oprawa LED 71W</t>
  </si>
  <si>
    <t>Montaż opraw oświetlenia dla pieszych. Oprawa LED 50W</t>
  </si>
  <si>
    <t>Montaż opraw oświetlenia dla pieszych. Oprawa LED 73W</t>
  </si>
  <si>
    <t>Montaż opraw parkowych. Oprawa LED 20W</t>
  </si>
  <si>
    <t>Montaż przewodów do opraw oświetleniowych YDY 3x1,5mm2 w słupach do 10m</t>
  </si>
  <si>
    <t>zawierająca: wciąganie przewodów w słupy i wysięgniki, podłaczenie przewodów do zacisków tabliczki bezpiecznikowej</t>
  </si>
  <si>
    <t>Montaż przewodów do opraw oświetleniowych YDY 3x1,5mm2 w słupach do 9m</t>
  </si>
  <si>
    <t>Montaż przewodów do opraw oświetleniowych YDY 3x1,5mm2 w słupach do 7m</t>
  </si>
  <si>
    <t>Układanie kabli YAKXS 4x50mm2 w rowach kablowych</t>
  </si>
  <si>
    <r>
      <t>zawierająca:</t>
    </r>
    <r>
      <rPr>
        <sz val="8"/>
        <color theme="1"/>
        <rFont val="Arial"/>
        <family val="2"/>
        <charset val="238"/>
      </rPr>
      <t xml:space="preserve"> mechaniczne kopanie rowów, nasypanie warstwy piasku na dnie, ręczne układanie kabli, przykrycie kabla folią, przymocowanie oznaczników kablowych, ręczne zasypywanie rowów, rozplantowanie nadmiaru gruntu, zagęszczenie nasypów ubijakami.</t>
    </r>
  </si>
  <si>
    <r>
      <t>Podstawa wyliczeń:</t>
    </r>
    <r>
      <rPr>
        <sz val="8"/>
        <color theme="1"/>
        <rFont val="Arial"/>
        <family val="2"/>
        <charset val="238"/>
      </rPr>
      <t xml:space="preserve"> plany sytuacyjne projektu elektrycznego - oświetlenie.</t>
    </r>
  </si>
  <si>
    <t>Układanie kabli YAKXS 4x35mm2 w rowach kablowych</t>
  </si>
  <si>
    <t>Układanie kabli YAKXS 4x25mm2 w rowach kablowych</t>
  </si>
  <si>
    <t>Układanie kabli YAKXS 4x35mm2, YAKXS4x25mm2 w rurach osłonowych</t>
  </si>
  <si>
    <t>zawierająca: mechanczne kopanie rowów, nasypanie warstwy piasku na dnie, układanie kabli w rurach osłonowych, ręczne zasypywanie rowów, zagęszczenie nasypów ubijakami, rozplantowanie nadmiaru gruntu, przymocowanie oznaczników kablowych.</t>
  </si>
  <si>
    <t>Podstawa wyliczeń: plany sytuacyjne projektu elektrycznego - oświetlenie.</t>
  </si>
  <si>
    <t>Ułożenie rur osłonowych HDPE 110</t>
  </si>
  <si>
    <r>
      <t>zawierająca</t>
    </r>
    <r>
      <rPr>
        <sz val="8"/>
        <color theme="1"/>
        <rFont val="Arial"/>
        <family val="2"/>
        <charset val="238"/>
      </rPr>
      <t>: wyrównanie dna gotowego wykopu, ułożenie rur osłonowych, wykonanie połączeń elementów, uszczelnienie połączeń i wylotów.</t>
    </r>
  </si>
  <si>
    <r>
      <t>Podstawa wyliczeń</t>
    </r>
    <r>
      <rPr>
        <sz val="8"/>
        <color theme="1"/>
        <rFont val="Arial"/>
        <family val="2"/>
        <charset val="238"/>
      </rPr>
      <t>: zgodnie z zestawieniem materiałów oraz planów sytuacyjnych projektu elektrycznego - oświetlenie</t>
    </r>
  </si>
  <si>
    <t>Układanie bednarki Fe/Zn 25x4mm w rowach kablowych</t>
  </si>
  <si>
    <r>
      <t>zawierająca:</t>
    </r>
    <r>
      <rPr>
        <sz val="8"/>
        <color theme="1"/>
        <rFont val="Arial"/>
        <family val="2"/>
        <charset val="238"/>
      </rPr>
      <t xml:space="preserve"> odmierzenie, ucięcie i wyprostowanie bednarki, ułożenie bednarki w gotowym wykopie, montaż i demontaż spawarki, spawanie, oczyszczenie spawu i zabezpieczenie przez pomalowanie</t>
    </r>
  </si>
  <si>
    <r>
      <t>Podstawa wyliczeń</t>
    </r>
    <r>
      <rPr>
        <sz val="8"/>
        <color theme="1"/>
        <rFont val="Arial"/>
        <family val="2"/>
        <charset val="238"/>
      </rPr>
      <t>: zestawienie materiałów, plany sytuacyjne oraz schemat sieci oświetleniowej projektu elektrycznego - oświetlenie.</t>
    </r>
  </si>
  <si>
    <t>Badania i pomiary</t>
  </si>
  <si>
    <r>
      <t>zawierająca</t>
    </r>
    <r>
      <rPr>
        <sz val="8"/>
        <color theme="1"/>
        <rFont val="Arial"/>
        <family val="2"/>
        <charset val="238"/>
      </rPr>
      <t>: odłączenie kabla, badanie ciągłości żył kabla, pomiar rezystancji żył kabla, podłączenie kabla, pomiar skuteczności ochrony od porażeń, pomiar natężenia oświetlenia, pomiar luminancji, pomiar geodezyjny, opracowanie dokumentacji powykonawczej.</t>
    </r>
  </si>
  <si>
    <t>Demontaż opraw oświetlenia ulicznego</t>
  </si>
  <si>
    <r>
      <t>zawierająca</t>
    </r>
    <r>
      <rPr>
        <sz val="8"/>
        <color theme="1"/>
        <rFont val="Arial"/>
        <family val="2"/>
        <charset val="238"/>
      </rPr>
      <t>: zdjęcie osłony oprawy, odłączenie przewodów, zdemontowanie oprawy.</t>
    </r>
  </si>
  <si>
    <r>
      <t>Podstawa wyliczeń:</t>
    </r>
    <r>
      <rPr>
        <sz val="8"/>
        <color theme="1"/>
        <rFont val="Arial"/>
        <family val="2"/>
        <charset val="238"/>
      </rPr>
      <t xml:space="preserve"> zestawienie materiałów demontowanych, plany sytuacyjne projektu elektrycznego - oświetlenie.</t>
    </r>
  </si>
  <si>
    <t>Demontaż słupa oświetleniowego</t>
  </si>
  <si>
    <t>zawierająca: odkopanie fundamentu słupa, wydobycie słupa za pomocą dźwigu.</t>
  </si>
  <si>
    <t xml:space="preserve">Podstawa wyliczeń: zestawienie materiałów demontowanych, plany sytuacyjne projektu elektrycznego - oświetlenie. </t>
  </si>
  <si>
    <t>Wymiana słupa oświetleniowego - przestawienie w nową lokalizację</t>
  </si>
  <si>
    <t>zawierająca: odkopanie podstawy słupa, podkopanie słupa i uwiązanie zamocowań, wydobycie słupa z dołu za pomocą dźwigu, ponowny montaż słupa w nowej lokalizacji.</t>
  </si>
  <si>
    <t xml:space="preserve">Przełożenie wysięgników w nową lokalizację </t>
  </si>
  <si>
    <r>
      <t>zawierająca</t>
    </r>
    <r>
      <rPr>
        <sz val="8"/>
        <color theme="1"/>
        <rFont val="Arial"/>
        <family val="2"/>
        <charset val="238"/>
      </rPr>
      <t>: odkręcenie śrub mocujących wysięgnik, zdjęcie wysięgnika z trzpienia lub uwolnienie z obejm lub haków, założenie wysięgnika i oprawy w nowej lokalziacji.</t>
    </r>
  </si>
  <si>
    <t xml:space="preserve">Demontaż linii kablowej </t>
  </si>
  <si>
    <r>
      <t>zawierająca</t>
    </r>
    <r>
      <rPr>
        <sz val="8"/>
        <color theme="1"/>
        <rFont val="Arial"/>
        <family val="2"/>
        <charset val="238"/>
      </rPr>
      <t>: ręczne wykopanie rowu, demontaż kabla z ziemi</t>
    </r>
  </si>
  <si>
    <t>Wartość netto:</t>
  </si>
  <si>
    <t>1. Usunięcie kolizji niskiego napięcia</t>
  </si>
  <si>
    <t>D-01.03.02</t>
  </si>
  <si>
    <t>1.1. ROBOTY KABLOWE nN</t>
  </si>
  <si>
    <t>Układanie na dnie wykopu rur osłonowych dwudzielnych HDPE 110</t>
  </si>
  <si>
    <t>D-01.03.01</t>
  </si>
  <si>
    <t>1.3. ROBOTY SIECI NAPOWIETRZNYCH SN</t>
  </si>
  <si>
    <t>Montaż i stawianie słupów wirowanych jednożerdziowych z ustojem prefabrykowanym o żerdzi długości 12.0 m</t>
  </si>
  <si>
    <t>słup</t>
  </si>
  <si>
    <t>Demontaż i ponowny montaż przewodów linii SN na nowym słupie SN</t>
  </si>
  <si>
    <t>Zabezpieczenie podziemnej części słupów</t>
  </si>
  <si>
    <t>Wykonanie uziemienia słupa SN</t>
  </si>
  <si>
    <t>kpl.</t>
  </si>
  <si>
    <t>Wyłączenie sieci SN na czas robót</t>
  </si>
  <si>
    <t>1.2. ROBOTY SIECI NAPOWIETRZNYCH nN</t>
  </si>
  <si>
    <t>Montaż i stawianie słupa linii napowietrznej nn z żerdzi wirowanej - pojedynczy o długości do 10.5 m  Słup E-10,5/10 z ustojem</t>
  </si>
  <si>
    <t>Przewieszenie przewodów linii napowietrznej po nowej trasie</t>
  </si>
  <si>
    <t>Montaż osprzętu linii NN na słupie przelotowym nN</t>
  </si>
  <si>
    <t>Wykonanie uziemienia słupa nN</t>
  </si>
  <si>
    <t>1.5. DEMONTAŻ LINII NAPOWIETRZNYCH SN, nN</t>
  </si>
  <si>
    <t>Demontaż słupów żelbetowych linii NN pojedynczych bez ustojów</t>
  </si>
  <si>
    <t>Demontaż mechaniczny słupów SN</t>
  </si>
  <si>
    <t>Transport wewnętrzny prefabrykatów żelbetowych na odległość do 20.0 km</t>
  </si>
  <si>
    <t>t</t>
  </si>
  <si>
    <t>Transport wewnętrzny przewodów,izolatorów,osprzętu i drewna na odległość do 20.0 km</t>
  </si>
  <si>
    <t>SUMA</t>
  </si>
  <si>
    <t>D-07.03.01</t>
  </si>
  <si>
    <t xml:space="preserve">1.SYGNALIZACJA ŚWIETLNA </t>
  </si>
  <si>
    <t>Montaż gniazda RS</t>
  </si>
  <si>
    <t>zawierająca: Wykopanie dołu, wykonanie w wykopie fundamentu, ustawienie gniazda RS, zasypanie fundamentu ziemią i ubicie ziemi</t>
  </si>
  <si>
    <t>Podstawa wyliczeń: zestawienie materiałów oraz plany sytuacyjne projektu elektrycznego - sygnalizacja świetlna</t>
  </si>
  <si>
    <t xml:space="preserve">Budowa kanalizacji kablowej z dwóch rur HDPE w jednym ciągu </t>
  </si>
  <si>
    <t>zawierająca: wytyczenie trasy przebiegu, wykonanie wykopu, wykonanie podsypki z przesianej ziemi, ułożenie rur wzdłuż wykopu, połączenie rur przy użyciu złączek,</t>
  </si>
  <si>
    <t>przesypanie ułożonych rur przesianą ziemią, zasypanie rowu, wyrównanie terenu i wywiezienie nadmiaru ziemi.</t>
  </si>
  <si>
    <t xml:space="preserve">Budowa studni kablowych prefabrykowanych w gruncie kat. III </t>
  </si>
  <si>
    <t>zawierająca: wykonanie wykopu, ustawienie w wykopie elementów prefabrykowanych, osadzenie ramy i pokrywy, zagęszczenie nasypów ubijakami mechanicznymi, wywóz nadmiaru ziemi, wyrównanie terenu.</t>
  </si>
  <si>
    <t>Układanie rur ochronnych HDPE ø 75</t>
  </si>
  <si>
    <t>zawierająca: wyrównanie dna wykopu, ułożenie rur ochronnych, połączenie rur złączami, uszczelnienie wylotów i połączeń.</t>
  </si>
  <si>
    <t>Demontaż sterownika sygnalizacji świetlnej</t>
  </si>
  <si>
    <t>zawierająca: demontaż sterownika sygnalizacji świetlnej,</t>
  </si>
  <si>
    <t>Demontaż wysokiego masztu sygnalizacji świetlnej</t>
  </si>
  <si>
    <t>zawierająca: demontaż ustoju pod maszt wysoki, demontaż masztu sygnalizacyjnego, demontaż wysięgnika do masztu sygnalizacyjnego, demontaż osprzetu sygnalizacyjnego.</t>
  </si>
  <si>
    <t>Demontaż niskiego masztu sygnalizacji świetlnej</t>
  </si>
  <si>
    <t>zawierająca: demontaż fundamentu prefabrykowanego, demontaż masztu sygnalizacyjnego, demontaż osprzetu sygnalizacyjnego,</t>
  </si>
  <si>
    <t>Demontaż kanalizacji kablowej z dwóch rur HDPE w jednym ciągu wraz z okablowaniem</t>
  </si>
  <si>
    <t>zawierająca: wytyczenie trasy przebiegu, wykonanie wykopu, demontaż kanalizacji kablowej, demontaż okablowania, zasypanie rowu, wyrównanie terenu i wywiezienie nadmiaru ziemi.</t>
  </si>
  <si>
    <t xml:space="preserve">Demontaż studni kablowych prefabrykowanych w gruncie kat. III </t>
  </si>
  <si>
    <t>zawierająca: wykonanie wykopu, demontaż studni kablowych,zagęszczenie nasypów ubijakami mechanicznymi, wywóz nadmiaru ziemi, wyrównanie terenu, wywiezienie studni.</t>
  </si>
  <si>
    <t>Nr</t>
  </si>
  <si>
    <t>Nr ST.</t>
  </si>
  <si>
    <t>Opis</t>
  </si>
  <si>
    <t>Jedn.</t>
  </si>
  <si>
    <t>1. Kanał technologiczny</t>
  </si>
  <si>
    <t>D-01.03.04.01</t>
  </si>
  <si>
    <t xml:space="preserve">Ułożenie kanalizacji kablowej,  rur ochronnych </t>
  </si>
  <si>
    <t>Wykonanie przepustów pod drogami i torami, prostoliniowo, przeciskiem hydraulicznym, z powrotnym wciąganiem rur (kategoria gruntu III-IV), długość do 10·m, rura HDPE 110·mm, nakłady częściowe liczone na 1·m</t>
  </si>
  <si>
    <t>Budowa kanalizacji kablowej pierwotnej z rur z tworzyw sztucznych w wykopie wykonanym machanicznie w gruncie kategorii III, 1 warstwa i 1 otwór w ciągu kanalizacji, 1 rura w warstwie</t>
  </si>
  <si>
    <t>D-01.03.04.02</t>
  </si>
  <si>
    <t xml:space="preserve">Montaż studni kablowych </t>
  </si>
  <si>
    <t>Budowa studni kablowych prefabrykowanych rozdzielczych SKR, typ SKR-1, grunt kategorii III</t>
  </si>
  <si>
    <t>Budowa studni kablowych prefabrykowanych rozdzielczych SKR, typ SKR-2, grunt kategorii III</t>
  </si>
  <si>
    <t>Montaż elementów mechanicznej ochrony przed ingerencją osób nieuprawnionych w istniejących studniach kablowych, pokrywa dodatkowa z listwami, rama ciężka lub podwójna lekka</t>
  </si>
  <si>
    <t>2. Kolizje teletechniczne</t>
  </si>
  <si>
    <t xml:space="preserve">Ułożenie kanalizacji kablowej ,  rur ochronnych </t>
  </si>
  <si>
    <t>Budowa kanalizacji kablowej pierwotnej z rur z tworzyw sztucznych w wykopie wykonanym machanicznie w gruncie kategorii III, 1 warstwa i 2 otwory w ciągu kanalizacji, 2 rury w warstwie</t>
  </si>
  <si>
    <t>Budowa kanalizacji kablowej pierwotnej z rur z tworzyw sztucznych w wykopie wykonanym machanicznie w gruncie kategorii III, 1 warstwa i 1 otwór w ciągu kanalizacji, 1 rura w warstwie - Analogia ( zabezpieczenie rurą dwudzielną )</t>
  </si>
  <si>
    <t>Budowa studni kablowych prefabrykowanych magistralnych monolitycznych, SK-6, grunt kategorii IV Analogia ( odsunięcie )</t>
  </si>
  <si>
    <t>Budowa studni kablowych prefabrykowanych rozdzielczych SKR, typ SKR-1, grunt kategorii III (Petrus)</t>
  </si>
  <si>
    <t>D-01.03.04.03</t>
  </si>
  <si>
    <t xml:space="preserve">Budowa rurociągu kablowego </t>
  </si>
  <si>
    <t>Budowa rurociągu kablowego na głębokości 1·m w wykopie wykonanym ręcznie, grunt kategorii III, HDPE Fi·40·mm w zwojach, 1 rura w rurociągu (Petrus)</t>
  </si>
  <si>
    <t>Budowa rurociągu kablowego na głębokości 1·m w wykopie wykonanym ręcznie, grunt kategorii III, HDPE Fi·40·mm w zwojach, dodatek za każdą następną rurę w rurociągu (Petrus)</t>
  </si>
  <si>
    <t>D-01.03.04.04</t>
  </si>
  <si>
    <t xml:space="preserve">Układanie kabli doziemnych </t>
  </si>
  <si>
    <t>Wykopy liniowe o ścianach pionowych pod fundamenty, rurociągi i kolektory w gruntach suchych z wydobyciem urobku łopatą lub wyciągiem ręcznym, głębokość do 1.5·m, kategoria gruntu III-IV, szerokość wykopu 0.8-1.5·m Analogia ( odsunięcie istniejącego kabla )</t>
  </si>
  <si>
    <t>Ręczne zasypywanie wykopów liniowych o ścianach pionowych, głębokość do 1.5·m, kategoria gruntu V-VI, szerokość wykopu 0.8-1.5·m</t>
  </si>
  <si>
    <t>D-01.03.04.05</t>
  </si>
  <si>
    <t xml:space="preserve">Regulacja (wymiana ) ram studni kablowych </t>
  </si>
  <si>
    <t>Wymiana ram i pokryw studni, pokrywy studni 600x1000</t>
  </si>
  <si>
    <t>Wymiana ram i pokryw studni, ramy studni 500x1000</t>
  </si>
  <si>
    <t>Podwyższenie o 20·cm ramy studni 500x1000</t>
  </si>
  <si>
    <t>Podwyższenie o 20·cm ramy studni 600x1000</t>
  </si>
  <si>
    <t>Obniżenie o 20·cm ramy studni 600x1000</t>
  </si>
  <si>
    <t>D-01.03.04.06</t>
  </si>
  <si>
    <t>Układanie kabli miedzianych w kanalizacji kablowej</t>
  </si>
  <si>
    <t>Wyciąganie kabla w powłoce termoplastycznej z kanalizacji kablowej, otwór z 1-kablem, kabel do Fi·30·mm</t>
  </si>
  <si>
    <t>D-01.03.04.07</t>
  </si>
  <si>
    <t xml:space="preserve">Montaż kabli miedzianych </t>
  </si>
  <si>
    <t>Montaż słupka rozdzielczego zakopywanego - Analogia ( Przestawienie słupla kablowego Petrus )</t>
  </si>
  <si>
    <t>Montaż złączy przelotowych kabli koncetrycznych ułożonych w kanalizacji kablowej (Petrus)</t>
  </si>
  <si>
    <t>złącze</t>
  </si>
  <si>
    <t>D-01.03.04.08</t>
  </si>
  <si>
    <t xml:space="preserve">Pomiary końcowe kabli miedzianych </t>
  </si>
  <si>
    <t>Pomiary końcowe kabli koncentrycznych</t>
  </si>
  <si>
    <t>odcinek</t>
  </si>
  <si>
    <t>99.</t>
  </si>
  <si>
    <t>100.</t>
  </si>
  <si>
    <t>101.</t>
  </si>
  <si>
    <t>103.</t>
  </si>
  <si>
    <t>104.</t>
  </si>
  <si>
    <t>105.</t>
  </si>
  <si>
    <t>106.</t>
  </si>
  <si>
    <t>107.</t>
  </si>
  <si>
    <t>108.</t>
  </si>
  <si>
    <t>110.</t>
  </si>
  <si>
    <t>112.</t>
  </si>
  <si>
    <t>113.</t>
  </si>
  <si>
    <t>114.</t>
  </si>
  <si>
    <t>115.</t>
  </si>
  <si>
    <t>116.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</si>
  <si>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</si>
  <si>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</si>
  <si>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</si>
  <si>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</si>
  <si>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</si>
  <si>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</si>
  <si>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</si>
  <si>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</si>
  <si>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</si>
  <si>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</si>
  <si>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</si>
  <si>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</si>
  <si>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</si>
  <si>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</si>
  <si>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</si>
  <si>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</si>
  <si>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</si>
  <si>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</si>
  <si>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</si>
  <si>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</si>
  <si>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</si>
  <si>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</si>
  <si>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</si>
  <si>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</si>
  <si>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</si>
  <si>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</si>
  <si>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</si>
  <si>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</si>
  <si>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</si>
  <si>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</si>
  <si>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</si>
  <si>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</si>
  <si>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</si>
  <si>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154.</t>
  </si>
  <si>
    <t>155.</t>
  </si>
  <si>
    <t>153.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</si>
  <si>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</si>
  <si>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</si>
  <si>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</si>
  <si>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</si>
  <si>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</si>
  <si>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</si>
  <si>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</si>
  <si>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</si>
  <si>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</si>
  <si>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</si>
  <si>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</si>
  <si>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</si>
  <si>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</si>
  <si>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</si>
  <si>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</si>
  <si>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</si>
  <si>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</si>
  <si>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</si>
  <si>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</si>
  <si>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</si>
  <si>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</si>
  <si>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</si>
  <si>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</si>
  <si>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</si>
  <si>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</si>
  <si>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</si>
  <si>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</si>
  <si>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</si>
  <si>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</si>
  <si>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</si>
  <si>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</si>
  <si>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</si>
  <si>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</si>
  <si>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</si>
  <si>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</si>
  <si>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</si>
  <si>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</si>
  <si>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</si>
  <si>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</si>
  <si>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</si>
  <si>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</si>
  <si>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</si>
  <si>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</si>
  <si>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</si>
  <si>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</si>
  <si>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</si>
  <si>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</si>
  <si>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</si>
  <si>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</si>
  <si>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</si>
  <si>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</si>
  <si>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</si>
  <si>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</si>
  <si>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</si>
  <si>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</si>
  <si>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</si>
  <si>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</si>
  <si>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</si>
  <si>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</si>
  <si>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</si>
  <si>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</si>
  <si>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</si>
  <si>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</si>
  <si>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Humusowanie skarp do 10 cm</t>
  </si>
  <si>
    <t>98.</t>
  </si>
  <si>
    <t xml:space="preserve">Wykonanie podbudowy zasadniczej z betonu asfaltowego AC22P, grub. warstwy po zagęszczeniu 7cm </t>
  </si>
  <si>
    <t>Wykonanie podbudowy zasadnicze z betonu asfaltowego AC22P, grub. warstwy po zagęszczeniu 10cm</t>
  </si>
  <si>
    <t>Wciąganie kabli światłowodowych do kanalizacji wtórnej z rur HDPE Fi·12·mm metodą pneumatyczną tłoczkową, rury z warstwą poślizgową, kabel w odcinkach 2·km - Analogia ( Wyciąganie kabla - Petrus )</t>
  </si>
  <si>
    <t>Wciąganie kabli światłowodowych do kanalizacji wtórnej z rur HDPE Fi·32·mm metodą pneumatyczną tłoczkową, rury z warstwą poślizgową, kabel w odcinkach 2·km ( Petrus )</t>
  </si>
  <si>
    <t>219.</t>
  </si>
  <si>
    <t>220.</t>
  </si>
  <si>
    <t>221.</t>
  </si>
  <si>
    <t>222.</t>
  </si>
  <si>
    <t>Montaż złączy końcowych kabli światłowodowych, kabel tubowy, przełącznica skrzynkowa, jeden spajany światłowód ( Petrus )</t>
  </si>
  <si>
    <t>Montaż złączy końcowych kabli światłowodowych, kabel tubowy, przełącznica skrzynkowa, dodatek za każdy następny spajany światłowód ( Petrus )</t>
  </si>
  <si>
    <t>Układanie kabli YKY 5x10mm2 w rowach kablowych</t>
  </si>
  <si>
    <t>Układanie kabli YKY 5x10mm2</t>
  </si>
  <si>
    <t>Tabela wartości elementów scalonych</t>
  </si>
  <si>
    <t>KOSZTORYS INWESTORSKI - DROGI I BRANŻE TOWARZYSZĄCE</t>
  </si>
  <si>
    <t>NR</t>
  </si>
  <si>
    <t>BRANŻA</t>
  </si>
  <si>
    <t>Wartość PLN</t>
  </si>
  <si>
    <t>Branża drogowa, zieleń, oznakowanie</t>
  </si>
  <si>
    <t>Branża sanitarna – Kanalizacja deszczowa</t>
  </si>
  <si>
    <t>Branża sanitarna – Usuniecie kolizji z siecią sanitarną i wodociągową</t>
  </si>
  <si>
    <t>Branża sanitarna – Usunięcie kolizji z siecią gazową</t>
  </si>
  <si>
    <t>Branża elektryczna – Oświetlenie</t>
  </si>
  <si>
    <t>Branża elektryczna – Usunięcie kolizji elektroenergetycznych</t>
  </si>
  <si>
    <t>Branża elektryczna – Sygnalizacja świetlna</t>
  </si>
  <si>
    <t>Branża telekomunikacyjna – kanał technologiczny</t>
  </si>
  <si>
    <t>Branża telekomunikacyjna –  kolizje teletechniczne</t>
  </si>
  <si>
    <t>RAZEM NETTO:</t>
  </si>
  <si>
    <t>VAT (23%)</t>
  </si>
  <si>
    <t>RAZEM BRUTTO:</t>
  </si>
  <si>
    <t>172b</t>
  </si>
  <si>
    <t>172a</t>
  </si>
  <si>
    <t>172c</t>
  </si>
  <si>
    <t>172d</t>
  </si>
  <si>
    <r>
      <t>zawierająca:</t>
    </r>
    <r>
      <rPr>
        <sz val="8"/>
        <rFont val="Arial"/>
        <family val="2"/>
        <charset val="238"/>
      </rPr>
      <t xml:space="preserve"> mechaniczne kopanie rowów, nasypanie warstwy piasku na dnie, ręczne układanie kabli, przykrycie kabla folią, przymocowanie oznaczników kablowych, ręczne zasypywanie rowów, rozplantowanie nadmiaru gruntu, zagęszczenie nasypów ubijakami.</t>
    </r>
  </si>
  <si>
    <r>
      <rPr>
        <u/>
        <sz val="8"/>
        <rFont val="Arial"/>
        <family val="2"/>
        <charset val="238"/>
      </rPr>
      <t>zawierająca:</t>
    </r>
    <r>
      <rPr>
        <sz val="8"/>
        <rFont val="Arial"/>
        <family val="2"/>
        <charset val="238"/>
      </rPr>
      <t xml:space="preserve"> nasypanie warstwy piasku na dnie, układanie kabli, przymocowanie oznaczników kablowych.</t>
    </r>
  </si>
  <si>
    <r>
      <t>zawierająca:</t>
    </r>
    <r>
      <rPr>
        <sz val="8"/>
        <rFont val="Arial"/>
        <family val="2"/>
        <charset val="238"/>
      </rPr>
      <t xml:space="preserve"> odmierzenie, ucięcie i wyprostowanie bednarki, ułożenie bednarki w gotowym wykopie, montaż i demontaż spawarki, spawanie, oczyszczenie spawu i zabezpieczenie przez pomalowanie</t>
    </r>
  </si>
  <si>
    <r>
      <t>zawierająca</t>
    </r>
    <r>
      <rPr>
        <sz val="8"/>
        <rFont val="Arial"/>
        <family val="2"/>
        <charset val="238"/>
      </rPr>
      <t>: odłączenie kabla, badanie ciągłości żył kabla, pomiar rezystancji żył kabla, podłączenie kabla, pomiar skuteczności ochrony od porażeń, pomiar geodezyjny, opracowanie dokumentacji powykonawczej.</t>
    </r>
  </si>
  <si>
    <t>95a.</t>
  </si>
  <si>
    <t>Sadzenie drzew - z zaprawą dołów  całkowitą, na terenie płaskim w gruntach kat.I-II, szer. I głęb. dołów 0,50m; drzewa o obwodzie pnia na wysokości 1m: 12-14cm</t>
  </si>
  <si>
    <t>95b.</t>
  </si>
  <si>
    <t>Sadzenie krzewów z zaprawą rowów całkowitą</t>
  </si>
  <si>
    <t>1. KANALIZACJA SANITARNA</t>
  </si>
  <si>
    <t>2. SIEĆ WODOCIĄGOWA</t>
  </si>
  <si>
    <t>Wytyczenie trasy ułożenia kanałów deszczowych</t>
  </si>
  <si>
    <t>Roboty ziemne wykonywane koparkami podsiębiernymi o pojemności łyżki 0.60 m3 w gruncie kat. III z transportem urobku samochodem samowyładowczym na odległość 10 km - 90% gruntu na odwóz;</t>
  </si>
  <si>
    <t>Roboty ziemne wykonywane koparkami podsiębiernymi o pojemności łyżki 0.60 m3 w gruncie kat. III z przemieszczaniem urobku do zasypania wcześniej wykonanego odcinka kanału - 80% wykopy mechaniczne</t>
  </si>
  <si>
    <t>Wykopy ręczne z przemieszczaniem urobku do zasypania wcześniej wykonanego odcinka kanału gr.kat. III - 20% wykopy ręczne;</t>
  </si>
  <si>
    <r>
      <t>m</t>
    </r>
    <r>
      <rPr>
        <vertAlign val="superscript"/>
        <sz val="8"/>
        <color rgb="FF000000"/>
        <rFont val="Arial"/>
        <family val="2"/>
        <charset val="238"/>
      </rPr>
      <t>3</t>
    </r>
  </si>
  <si>
    <t>12 798,97</t>
  </si>
  <si>
    <t>Pełne umocnienie ścian wykopów wraz z rozbiórką palami szalunkowymi stalowymi (wypraskami) - wykop o szerokości do 1 m i głębokości do 3.0 m; grunt kat. I-IV;</t>
  </si>
  <si>
    <t>Pełne umocnienie ścian wykopów wraz z rozbiórką palami szalunkowymi stalowymi (wypraskami) - wykop o szerokości do 1 m i głębokości do 6.0 m; grunt kat. I-IV</t>
  </si>
  <si>
    <r>
      <t>m</t>
    </r>
    <r>
      <rPr>
        <vertAlign val="superscript"/>
        <sz val="8"/>
        <color rgb="FF000000"/>
        <rFont val="Arial"/>
        <family val="2"/>
        <charset val="238"/>
      </rPr>
      <t>2</t>
    </r>
  </si>
  <si>
    <t>17 116,45</t>
  </si>
  <si>
    <t>Montaż i demontaż konstrukcji podwieszeń kabli energetycznych i telekomunikacyjnych typ lekki; element o rozpiętości do 4 m</t>
  </si>
  <si>
    <t>Zabezpieczenie istniejących kabli energetycznych rurami ochronnymi dwudzielnymi</t>
  </si>
  <si>
    <t>Montaż i demontaż konstrukcji podwieszeń rurociągów i kanałów; element o rozpiętości 4 m</t>
  </si>
  <si>
    <t>Pomosty dla pieszych nad wykopem</t>
  </si>
  <si>
    <t>102.1</t>
  </si>
  <si>
    <t>Podłoża pod kanały z materiałów sypkich gr. 10 cm - podsypka piaskowa z gruntu dowiezionego</t>
  </si>
  <si>
    <r>
      <t>m</t>
    </r>
    <r>
      <rPr>
        <vertAlign val="superscript"/>
        <sz val="8"/>
        <color theme="1"/>
        <rFont val="Arial"/>
        <family val="2"/>
        <charset val="238"/>
      </rPr>
      <t>3</t>
    </r>
  </si>
  <si>
    <t>102.2</t>
  </si>
  <si>
    <t>Kanały z rur polietylenowych PEHD SN8 fi 1000 mm łączone na uszczelkę</t>
  </si>
  <si>
    <t>102.3</t>
  </si>
  <si>
    <t>Kanały z rur polietylenowych PEHD SN8 fi 900 mm łączone na uszczelkę</t>
  </si>
  <si>
    <t>102.4</t>
  </si>
  <si>
    <t>Kanały z rur polietylenowych PEHD SN8 fi 600 mm łączone na uszczelkę</t>
  </si>
  <si>
    <t>102.5</t>
  </si>
  <si>
    <t>Kanały z rur polietylenowych PEHD SN8 fi 500 mm łączone na uszczelkę</t>
  </si>
  <si>
    <t>102.6</t>
  </si>
  <si>
    <t>Kanały z rur polietylenowych PEHD SN8 fi 450 mm łączone na uszczelkę</t>
  </si>
  <si>
    <t>102.7</t>
  </si>
  <si>
    <t>Kanały z rur polietylenowych PEHD SN8 fi 400 mm łączone na uszczelkę</t>
  </si>
  <si>
    <t>102.8</t>
  </si>
  <si>
    <t>Kanały z rur polietylenowych PEHD SN8 fi 315 mm łączone na uszczelkę</t>
  </si>
  <si>
    <t>102.9</t>
  </si>
  <si>
    <t>Zaślepka PEHD fi 400 mm</t>
  </si>
  <si>
    <t>102.10</t>
  </si>
  <si>
    <t>Podłoża betonowe o gr. 10 cm - podbudowa pod studnie z chudego betonu</t>
  </si>
  <si>
    <t>102.11</t>
  </si>
  <si>
    <t>Studnie z kręgów betonowych i żelbetowych w gotowym wykopie o średnicy 1200 mm i głębokości do 3 m - przykrycie studni pokrywą z włazem żeliwnym klasy D400</t>
  </si>
  <si>
    <t>102.12</t>
  </si>
  <si>
    <t>Studnie z kręgów betonowych i żelbetowych w gotowym wykopie o średnicy 1500 mm i głębokości do 3 m - przykrycie studni pokrywą z włazem żeliwnym klasy D400</t>
  </si>
  <si>
    <t>102.13</t>
  </si>
  <si>
    <t>Studnie z kręgów betonowych i żelbetowych w gotowym wykopie o średnicy 1800 mm i głębokości do 3 m - przykrycie studni pokrywą z włazem żeliwnym klasy D400</t>
  </si>
  <si>
    <t>102.14</t>
  </si>
  <si>
    <t>Studnie z kręgów betonowych i żelbetowych w gotowym wykopie o średnicy 2000 mm i głębokości do 2.5 m - przykrycie studni pokrywą z włazem żeliwnym klasy D400</t>
  </si>
  <si>
    <t>102.15</t>
  </si>
  <si>
    <t>Podłoża betonowe o gr. 15 cm - podbudowa pod osadniki i separatory z chudego betonu</t>
  </si>
  <si>
    <t>102.16</t>
  </si>
  <si>
    <t>Podłoża pod kanały i obiekty z materiałów sypkich gr. 40 cm - podsypka żwirowo-piaskowa pod osadniki i separatory</t>
  </si>
  <si>
    <t>102.17</t>
  </si>
  <si>
    <t>Osadnik betonowy Os1 i Os2 w gotowym wykopie o średnicy 2000 mm i głębokości do 3.5 m</t>
  </si>
  <si>
    <t>102.18</t>
  </si>
  <si>
    <t>Separator lamelowy Sep1 i Sep2 w gotowym wykopie o średnicy 2000 mm i głębokości do 3.5 m</t>
  </si>
  <si>
    <t>102.19</t>
  </si>
  <si>
    <t>Tuleja ochronna dla rurociągu PEHD fi 315 - 1000 mm</t>
  </si>
  <si>
    <t>102.20</t>
  </si>
  <si>
    <t>Próba szczelności kanałów deszczowych fi 315-1000 mm</t>
  </si>
  <si>
    <t>102.21</t>
  </si>
  <si>
    <t xml:space="preserve"> Inwentaryzacja geodezyjna kanałów deszczowych</t>
  </si>
  <si>
    <t>Zasypywanie wykopów o ścianach pionowych o szerokości 0.8-2.5 m i głębokości do 3.0 m w gruncie kat. I-III - obsypka 0,30 m nad kanałem gruntem dowiezionym - (współczynnik zagęszczenia Js=0.98)</t>
  </si>
  <si>
    <t>Zasypanie wykopów spycharkami z zagęszczeniem mechanicznym zagęszczarkami - kat. gruntu I-II - gruntem rodzimym - (współczynnik zagęszczenia Js=0.98)</t>
  </si>
  <si>
    <t>Roboty ziemne wykonywane koparkami podsiębiernymi o pojemności łyżki 0.60 m3 w gruncie kat. I-III w ziemi uprzednio zmagazynowanej w hałdach z transportem urobku na odległość 10 km samochodem samowyładowczym - dowiezienie gruntu do zasypki z kosztem pozyskania</t>
  </si>
  <si>
    <t>22 076,03</t>
  </si>
  <si>
    <t>Badanie stopnia zagęszczenia gruntu</t>
  </si>
  <si>
    <t>Kontrola poprawności i jakości wykonania kanałów za pomocą inspekcji kamerą</t>
  </si>
  <si>
    <t>Razem 98-105 (kanalizacja deszczowa)</t>
  </si>
  <si>
    <t>KANALIZACJA MELIORACYJNA</t>
  </si>
  <si>
    <t>Wytyczenie trasy ułożenia kanałów deszczowych melioracyjnych</t>
  </si>
  <si>
    <t>Roboty ziemne wykonywane koparkami podsiębiernymi o pojemności łyżki 0.60 m3 w gruncie kat. III z transportem urobku samochodem samowyładowczym na odległość 10 km - 90% gruntu na odwóz</t>
  </si>
  <si>
    <t>Wykopy ręczne z przemieszczaniem urobku do zasypania wcześniej wykonanego odcinka kanału gr.kat. III - 20% wykopy ręczne</t>
  </si>
  <si>
    <r>
      <t>Pełne umocnienie ścian wykopów wraz z rozbiórką palami szalunkowymi stalowymi (wypraskami) - wykop o szerokości do 1 m i głębokości do 3.0 m; grunt kat. I-IV</t>
    </r>
    <r>
      <rPr>
        <sz val="8"/>
        <color rgb="FFC00000"/>
        <rFont val="Arial"/>
        <family val="2"/>
        <charset val="238"/>
      </rPr>
      <t xml:space="preserve"> </t>
    </r>
  </si>
  <si>
    <t>Pomosty dla pieszych nad wykopem.</t>
  </si>
  <si>
    <t>3 078,95</t>
  </si>
  <si>
    <t>109.1</t>
  </si>
  <si>
    <t>Podłoża pod kanały z materiałów sypkich gr. 15 cm - podsypka piaskowa z gruntu dowiezionego</t>
  </si>
  <si>
    <t>109.2</t>
  </si>
  <si>
    <t>109.3</t>
  </si>
  <si>
    <t>109.4</t>
  </si>
  <si>
    <t>109.5</t>
  </si>
  <si>
    <t>109.6</t>
  </si>
  <si>
    <t>Studnie z kręgów betonowych i żelbetowych w gotowym wykopie o średnicy 1500 mm i głębokości do 3 m - przykrycie studni pokrywą z włazem żeliwnym klasy D400 + piaskownik poziomy o wym.2,00x1,00 m</t>
  </si>
  <si>
    <t>109.7</t>
  </si>
  <si>
    <t>Przejście przez ściany komór - kołnierz uszczelniający dla rury fi 500 mm</t>
  </si>
  <si>
    <t>109.8</t>
  </si>
  <si>
    <t>Przejście przez ściany komór - kołnierz uszczelniający dla rury fi 400 mm</t>
  </si>
  <si>
    <t>109.9</t>
  </si>
  <si>
    <t>Próba szczelności kanałów deszczowych melioracyjnych fi 500 mm</t>
  </si>
  <si>
    <t>Próba szczelności kanałów deszczowych melioracyjnych fi 400 mm</t>
  </si>
  <si>
    <t>Inwentaryzacja geodezyjna kanałów deszczowych melioracyjnych</t>
  </si>
  <si>
    <t>Roboty ziemne wykonywane koparkami podsiębiernymi o pojemności łyżki 0.60 m3 w gruncie kat. I-III w ziemi uprzednio zmagazynowanej w hałdach z transportem urobku na odległość 10 km samochodem samowyładowczym - dowóz gruntu do zasypki z kosztem pozyskania</t>
  </si>
  <si>
    <t>Razem 106-113 (kanalizacja melioracyjna)</t>
  </si>
  <si>
    <t>PODŁĄCZENIA WPUSTÓW DESZCZOWYCH</t>
  </si>
  <si>
    <t>Wytyczenie trasy ułożenia przyłączy wpustów deszczowych</t>
  </si>
  <si>
    <t>Pełne umocenienie ścian wykopów wraz z rozbiórką palami szalunkowymi stalowymi (wypraskami) - wykop o szerokości do 1 m i głębokości do 3.0 m; grunt kat. I-IV</t>
  </si>
  <si>
    <t>4 520,90</t>
  </si>
  <si>
    <t>117-1</t>
  </si>
  <si>
    <t>117-2</t>
  </si>
  <si>
    <t>Przykanaliki z rur polipropylenowych PP SN8 fi 200 mm łączone na uszczelkę</t>
  </si>
  <si>
    <t>117-3</t>
  </si>
  <si>
    <t>Tuleja ochronna dla rurociągu PP fi 200 mm</t>
  </si>
  <si>
    <t>117-4</t>
  </si>
  <si>
    <t>Wykonanie różnych elementów drobnowymiarowych o objętości do 1.5 m3 - beton B-15</t>
  </si>
  <si>
    <t>117-5</t>
  </si>
  <si>
    <t>Wpusty uliczne betonowe fi 500 mm z osadnikiem i kratką ściekową żeliwną</t>
  </si>
  <si>
    <t>117-6</t>
  </si>
  <si>
    <t>Powłoka izolacyjna pionowych powierzchni murowanych i betonowych z lepiku asfaltowego na gorąco - pierwsza warstwa</t>
  </si>
  <si>
    <t>117-7</t>
  </si>
  <si>
    <t>Powłoka izolacyjna pionowych powierzchni murowanych i betonowych z lepiku asfaltowego na gorąco - każda następna warstwa</t>
  </si>
  <si>
    <t>117-8</t>
  </si>
  <si>
    <t>Próba szczelności przykanalików deszczowych fi 200 mm</t>
  </si>
  <si>
    <t>Inwentaryzacja geodezyjna przyłączy wpustów deszczowych</t>
  </si>
  <si>
    <t>Zasypywanie wykopów o ścianach pionowych o szerokości 0.8-2.5 m i głębokości do 3.0 m w gruncie kat. I-III - obsypka 0,30 m nad kanałem gruntem dowiezionym - (współczynnik zagęszczenia Js=0,98)</t>
  </si>
  <si>
    <t>4 381,51</t>
  </si>
  <si>
    <t>Razem 114-119 (podłączenie wpustów)</t>
  </si>
  <si>
    <t>3. REGULACJA WYSOKOŚCIOWA</t>
  </si>
  <si>
    <t>Ustawienie znaku U-20a z,  wraz z wykopaniem i zasypaniem dołów z ubiciem warstwami, folia odblaskowa II generacji, znak średni; (5,5+5,5)</t>
  </si>
  <si>
    <t>Ustawienie znaku U-20b z,  wraz z wykopaniem i zasypaniem dołów z ubiciem warstwami, folia odblaskowa II generacji, znak średni; (5,5 + 4,5 + 2,75 + 2,75 + 7,75 + 6,25)</t>
  </si>
  <si>
    <t>Wykonanie wzmocnienia podłoża gruntowego słabonośnego metodą solidyfikacji do E2&gt;=25 Mpa</t>
  </si>
  <si>
    <t>32a</t>
  </si>
  <si>
    <t>32b</t>
  </si>
  <si>
    <t xml:space="preserve">Wykonanie wzmocnienia podłoża gruntowego materac z georusztem - wzmocnienie pod wodociągiem w km 1+460-1+790 </t>
  </si>
  <si>
    <t>Wykonanie wzmocnienia podłoża gruntowego materac z georusztem - wzmocnienie nad przepustem w km ok. 1+550</t>
  </si>
  <si>
    <t>Wykonanie wzmocnienia podłoża gruntowego słabonośnego metodą pali przemieszczeniowych i CFA</t>
  </si>
  <si>
    <t>Rozbiórka nawierzchni bitumicznej wraz z podbudową i wywiezieniem na skladowisko Inwestora
głębokość do 0,5m</t>
  </si>
  <si>
    <t>Rozbiórka nawierzchni betonowych, nawierzchni z płyt betonowych wraz z podbudową i wywiezieniem na skladowisko Inwestora
głębokość do 0,5m</t>
  </si>
  <si>
    <t>Rozbiórka nawierzchni z kostki betonowej wraz z podbudową i wywiezieniem na skladowisko Inwestora;
głębokość do 0,5m</t>
  </si>
  <si>
    <t>Rozbiórka nawierzchni z kostki kamiennej wraz z podbudową i wywiezieniem na skladowisko Inwestora;
głębokość do 0,5m</t>
  </si>
  <si>
    <t>Przymocowanie do gotowych słupów tabliczek do znaków drogowych, typ C, folia odblaskowa II generacji, znaki mini</t>
  </si>
  <si>
    <t>Przymocowanie do gotowych słupów tabliczek do znaków drogowych, typ D, folia odblaskowa II generacji, znaki średnie</t>
  </si>
  <si>
    <t>77a</t>
  </si>
  <si>
    <t>72a</t>
  </si>
  <si>
    <t>Ustawienie konstrukcji kratowych podatnych dla znaków drogowych E-1, wraz z wykonaniem i zasypaniem dołów z ubieciem warstwami;</t>
  </si>
  <si>
    <t>Ustawienie znaku U-3a umieszczonego w gnieździe szybkiego montażu,  wraz z wykopaniem i zasypaniem dołów z ubiciem warstwami, folia odblaskowa II generacji, znak średni;</t>
  </si>
  <si>
    <t>Ustawienie znaku U-5b umieszczonego w gnieździe szybkiego montażu  wraz z wykopaniem i zasypaniem dołów z ubiciem warstwami, folia odblaskowa II generacji, znak średni;</t>
  </si>
  <si>
    <t>72b</t>
  </si>
  <si>
    <t>Ustawienie słupów podwójnych z rur o śr. 70 mm dla znaków drogowych umieszczonych w gnieździe szybkiego montażu, wraz z wykopaniem i zasypaniem dołów z ubiciem warstwami;</t>
  </si>
  <si>
    <t>D-00.00.00</t>
  </si>
  <si>
    <t>11. WYMAGANIA OGÓLNE</t>
  </si>
  <si>
    <t>97a</t>
  </si>
  <si>
    <t>Koszt dostosowania się do Wymagań Ogólnych zawartych w Specyfikacji Technicznej D.00.00.00 wraz z wykonaniem, utrzymaniem oraz likwidacją tymczasowej organizacji ruchu*                                                                                                                                                *wartość niniejszej pozycji nie może być wyższa niż 2,5% wartości oferty netto</t>
  </si>
  <si>
    <t>ryczałt</t>
  </si>
  <si>
    <t>WYMAGANIA OGÓLNE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</si>
</sst>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164" formatCode="#,##0.00\ _z_ł"/>
    <numFmt numFmtId="165" formatCode="#,##0\ _z_ł"/>
    <numFmt numFmtId="166" formatCode="#,##0.00\ &quot;zł&quot;"/>
  </numFmts>
  <fonts count="33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64"/>
      <name val="Arial"/>
      <family val="2"/>
      <charset val="238"/>
    </font>
    <font>
      <i/>
      <sz val="7"/>
      <color indexed="64"/>
      <name val="Arial"/>
      <family val="2"/>
      <charset val="238"/>
    </font>
    <font>
      <b/>
      <sz val="8"/>
      <color indexed="64"/>
      <name val="Arial"/>
      <family val="2"/>
      <charset val="238"/>
    </font>
    <font>
      <sz val="10"/>
      <color indexed="64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8"/>
      <color rgb="FF000000"/>
      <name val="Calibri"/>
      <family val="2"/>
      <charset val="238"/>
    </font>
    <font>
      <b/>
      <sz val="8"/>
      <color theme="1"/>
      <name val="Arial"/>
      <family val="2"/>
      <charset val="238"/>
    </font>
    <font>
      <u/>
      <sz val="8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8"/>
      <color rgb="FF000000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1"/>
      <color rgb="FF000000"/>
      <name val="Arial"/>
      <family val="2"/>
      <charset val="238"/>
    </font>
    <font>
      <u/>
      <sz val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rgb="FFC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sz val="10"/>
      <color indexed="64"/>
      <name val="Arial"/>
      <charset val="1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F79646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9" fillId="0" borderId="0"/>
    <xf numFmtId="0" fontId="30" fillId="0" borderId="0"/>
    <xf numFmtId="0" fontId="9" fillId="0" borderId="0"/>
    <xf numFmtId="0" fontId="9" fillId="0" borderId="0"/>
  </cellStyleXfs>
  <cellXfs count="27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left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top" wrapText="1"/>
    </xf>
    <xf numFmtId="0" fontId="6" fillId="7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center" wrapText="1"/>
    </xf>
    <xf numFmtId="0" fontId="8" fillId="8" borderId="8" xfId="1" applyFont="1" applyFill="1" applyBorder="1" applyAlignment="1">
      <alignment horizontal="center" vertical="center" wrapText="1"/>
    </xf>
    <xf numFmtId="0" fontId="8" fillId="8" borderId="8" xfId="1" applyFont="1" applyFill="1" applyBorder="1" applyAlignment="1">
      <alignment horizontal="left" vertical="center" wrapText="1"/>
    </xf>
    <xf numFmtId="0" fontId="8" fillId="9" borderId="8" xfId="1" applyFont="1" applyFill="1" applyBorder="1" applyAlignment="1">
      <alignment horizontal="center" vertical="center" wrapText="1"/>
    </xf>
    <xf numFmtId="0" fontId="8" fillId="9" borderId="8" xfId="1" applyFont="1" applyFill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top" wrapText="1"/>
    </xf>
    <xf numFmtId="0" fontId="6" fillId="0" borderId="8" xfId="1" applyFont="1" applyBorder="1" applyAlignment="1">
      <alignment horizontal="left" vertical="top" wrapText="1"/>
    </xf>
    <xf numFmtId="0" fontId="6" fillId="0" borderId="8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left" vertical="top" wrapText="1"/>
    </xf>
    <xf numFmtId="0" fontId="6" fillId="0" borderId="6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right" vertical="center" wrapText="1"/>
    </xf>
    <xf numFmtId="4" fontId="3" fillId="2" borderId="4" xfId="0" applyNumberFormat="1" applyFont="1" applyFill="1" applyBorder="1" applyAlignment="1">
      <alignment horizontal="right" vertical="center" wrapText="1"/>
    </xf>
    <xf numFmtId="0" fontId="2" fillId="0" borderId="4" xfId="0" applyFont="1" applyBorder="1" applyAlignment="1">
      <alignment vertical="center"/>
    </xf>
    <xf numFmtId="0" fontId="0" fillId="0" borderId="0" xfId="0" applyAlignment="1">
      <alignment wrapText="1"/>
    </xf>
    <xf numFmtId="0" fontId="2" fillId="0" borderId="10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3" fillId="0" borderId="10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1" fillId="0" borderId="0" xfId="0" applyFont="1"/>
    <xf numFmtId="0" fontId="1" fillId="0" borderId="3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8" fontId="15" fillId="0" borderId="4" xfId="0" applyNumberFormat="1" applyFont="1" applyBorder="1" applyAlignment="1">
      <alignment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8" fontId="15" fillId="0" borderId="4" xfId="0" applyNumberFormat="1" applyFont="1" applyBorder="1" applyAlignment="1">
      <alignment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6" fillId="7" borderId="7" xfId="0" applyFont="1" applyFill="1" applyBorder="1" applyAlignment="1">
      <alignment horizontal="center" vertical="top" wrapText="1"/>
    </xf>
    <xf numFmtId="0" fontId="6" fillId="7" borderId="8" xfId="1" applyFont="1" applyFill="1" applyBorder="1" applyAlignment="1">
      <alignment horizontal="center" vertical="top" wrapText="1"/>
    </xf>
    <xf numFmtId="0" fontId="6" fillId="7" borderId="6" xfId="1" applyFont="1" applyFill="1" applyBorder="1" applyAlignment="1">
      <alignment horizontal="center" vertical="top" wrapText="1"/>
    </xf>
    <xf numFmtId="0" fontId="6" fillId="7" borderId="7" xfId="1" applyFont="1" applyFill="1" applyBorder="1" applyAlignment="1">
      <alignment horizontal="center" vertical="top" wrapText="1"/>
    </xf>
    <xf numFmtId="0" fontId="4" fillId="7" borderId="6" xfId="0" applyFont="1" applyFill="1" applyBorder="1" applyAlignment="1">
      <alignment horizontal="center" vertical="top" wrapText="1"/>
    </xf>
    <xf numFmtId="0" fontId="6" fillId="10" borderId="6" xfId="0" applyFont="1" applyFill="1" applyBorder="1" applyAlignment="1">
      <alignment horizontal="center" vertical="top" wrapText="1"/>
    </xf>
    <xf numFmtId="0" fontId="7" fillId="7" borderId="6" xfId="0" applyFont="1" applyFill="1" applyBorder="1" applyAlignment="1">
      <alignment horizontal="left" vertical="center" wrapText="1"/>
    </xf>
    <xf numFmtId="0" fontId="6" fillId="7" borderId="6" xfId="0" applyFont="1" applyFill="1" applyBorder="1" applyAlignment="1">
      <alignment horizontal="left" vertical="top" wrapText="1"/>
    </xf>
    <xf numFmtId="0" fontId="6" fillId="7" borderId="8" xfId="1" applyFont="1" applyFill="1" applyBorder="1" applyAlignment="1">
      <alignment horizontal="left" vertical="top" wrapText="1"/>
    </xf>
    <xf numFmtId="0" fontId="6" fillId="7" borderId="6" xfId="1" applyFont="1" applyFill="1" applyBorder="1" applyAlignment="1">
      <alignment horizontal="left" vertical="top" wrapText="1"/>
    </xf>
    <xf numFmtId="0" fontId="4" fillId="7" borderId="6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164" fontId="6" fillId="6" borderId="6" xfId="0" applyNumberFormat="1" applyFont="1" applyFill="1" applyBorder="1" applyAlignment="1">
      <alignment horizontal="center" vertical="center" wrapText="1"/>
    </xf>
    <xf numFmtId="164" fontId="8" fillId="8" borderId="6" xfId="0" applyNumberFormat="1" applyFont="1" applyFill="1" applyBorder="1" applyAlignment="1">
      <alignment horizontal="center" vertical="center" wrapText="1"/>
    </xf>
    <xf numFmtId="164" fontId="8" fillId="9" borderId="6" xfId="0" applyNumberFormat="1" applyFont="1" applyFill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6" fillId="7" borderId="6" xfId="0" applyNumberFormat="1" applyFont="1" applyFill="1" applyBorder="1" applyAlignment="1">
      <alignment horizontal="center" vertical="center" wrapText="1"/>
    </xf>
    <xf numFmtId="164" fontId="6" fillId="7" borderId="6" xfId="0" applyNumberFormat="1" applyFont="1" applyFill="1" applyBorder="1" applyAlignment="1">
      <alignment horizontal="center" vertical="top" wrapText="1"/>
    </xf>
    <xf numFmtId="164" fontId="6" fillId="0" borderId="7" xfId="0" applyNumberFormat="1" applyFont="1" applyBorder="1" applyAlignment="1">
      <alignment horizontal="center" vertical="center" wrapText="1"/>
    </xf>
    <xf numFmtId="164" fontId="6" fillId="7" borderId="7" xfId="0" applyNumberFormat="1" applyFont="1" applyFill="1" applyBorder="1" applyAlignment="1">
      <alignment horizontal="center" vertical="top" wrapText="1"/>
    </xf>
    <xf numFmtId="164" fontId="8" fillId="8" borderId="6" xfId="1" applyNumberFormat="1" applyFont="1" applyFill="1" applyBorder="1" applyAlignment="1">
      <alignment horizontal="center" vertical="center" wrapText="1"/>
    </xf>
    <xf numFmtId="164" fontId="8" fillId="8" borderId="8" xfId="1" applyNumberFormat="1" applyFont="1" applyFill="1" applyBorder="1" applyAlignment="1">
      <alignment horizontal="center" vertical="center" wrapText="1"/>
    </xf>
    <xf numFmtId="164" fontId="8" fillId="9" borderId="6" xfId="1" applyNumberFormat="1" applyFont="1" applyFill="1" applyBorder="1" applyAlignment="1">
      <alignment horizontal="center" vertical="center" wrapText="1"/>
    </xf>
    <xf numFmtId="164" fontId="8" fillId="9" borderId="8" xfId="1" applyNumberFormat="1" applyFont="1" applyFill="1" applyBorder="1" applyAlignment="1">
      <alignment horizontal="center" vertical="center" wrapText="1"/>
    </xf>
    <xf numFmtId="164" fontId="6" fillId="0" borderId="6" xfId="1" applyNumberFormat="1" applyFont="1" applyBorder="1" applyAlignment="1">
      <alignment horizontal="center" vertical="center" wrapText="1"/>
    </xf>
    <xf numFmtId="164" fontId="6" fillId="0" borderId="8" xfId="1" applyNumberFormat="1" applyFont="1" applyBorder="1" applyAlignment="1">
      <alignment horizontal="center" vertical="center" wrapText="1"/>
    </xf>
    <xf numFmtId="164" fontId="6" fillId="7" borderId="6" xfId="1" applyNumberFormat="1" applyFont="1" applyFill="1" applyBorder="1" applyAlignment="1">
      <alignment horizontal="center" vertical="center" wrapText="1"/>
    </xf>
    <xf numFmtId="164" fontId="6" fillId="7" borderId="8" xfId="1" applyNumberFormat="1" applyFont="1" applyFill="1" applyBorder="1" applyAlignment="1">
      <alignment horizontal="center" vertical="top" wrapText="1"/>
    </xf>
    <xf numFmtId="164" fontId="6" fillId="7" borderId="6" xfId="1" applyNumberFormat="1" applyFont="1" applyFill="1" applyBorder="1" applyAlignment="1">
      <alignment horizontal="center" vertical="top" wrapText="1"/>
    </xf>
    <xf numFmtId="164" fontId="4" fillId="0" borderId="6" xfId="0" applyNumberFormat="1" applyFont="1" applyBorder="1" applyAlignment="1">
      <alignment horizontal="center" vertical="center" wrapText="1"/>
    </xf>
    <xf numFmtId="164" fontId="8" fillId="9" borderId="9" xfId="1" applyNumberFormat="1" applyFont="1" applyFill="1" applyBorder="1" applyAlignment="1">
      <alignment horizontal="center" vertical="center" wrapText="1"/>
    </xf>
    <xf numFmtId="164" fontId="6" fillId="7" borderId="7" xfId="1" applyNumberFormat="1" applyFont="1" applyFill="1" applyBorder="1" applyAlignment="1">
      <alignment horizontal="center" vertical="top" wrapText="1"/>
    </xf>
    <xf numFmtId="164" fontId="4" fillId="7" borderId="6" xfId="0" applyNumberFormat="1" applyFont="1" applyFill="1" applyBorder="1" applyAlignment="1">
      <alignment horizontal="center" vertical="center" wrapText="1"/>
    </xf>
    <xf numFmtId="164" fontId="5" fillId="9" borderId="6" xfId="0" applyNumberFormat="1" applyFont="1" applyFill="1" applyBorder="1" applyAlignment="1">
      <alignment horizontal="center" vertical="center" wrapText="1"/>
    </xf>
    <xf numFmtId="164" fontId="6" fillId="10" borderId="6" xfId="0" applyNumberFormat="1" applyFont="1" applyFill="1" applyBorder="1" applyAlignment="1">
      <alignment horizontal="center" vertical="center" wrapText="1"/>
    </xf>
    <xf numFmtId="164" fontId="6" fillId="10" borderId="6" xfId="0" applyNumberFormat="1" applyFont="1" applyFill="1" applyBorder="1" applyAlignment="1">
      <alignment horizontal="center" vertical="top" wrapText="1"/>
    </xf>
    <xf numFmtId="164" fontId="0" fillId="0" borderId="0" xfId="0" applyNumberFormat="1" applyAlignment="1">
      <alignment horizontal="center"/>
    </xf>
    <xf numFmtId="165" fontId="7" fillId="7" borderId="6" xfId="0" applyNumberFormat="1" applyFont="1" applyFill="1" applyBorder="1" applyAlignment="1">
      <alignment horizontal="center" vertical="center" wrapText="1"/>
    </xf>
    <xf numFmtId="166" fontId="17" fillId="0" borderId="2" xfId="0" applyNumberFormat="1" applyFont="1" applyBorder="1" applyAlignment="1">
      <alignment horizontal="center" vertical="center" wrapText="1"/>
    </xf>
    <xf numFmtId="166" fontId="3" fillId="4" borderId="4" xfId="0" applyNumberFormat="1" applyFont="1" applyFill="1" applyBorder="1" applyAlignment="1">
      <alignment horizontal="center" vertical="center" wrapText="1"/>
    </xf>
    <xf numFmtId="166" fontId="3" fillId="5" borderId="4" xfId="0" applyNumberFormat="1" applyFont="1" applyFill="1" applyBorder="1" applyAlignment="1">
      <alignment vertical="center" wrapText="1"/>
    </xf>
    <xf numFmtId="166" fontId="18" fillId="0" borderId="4" xfId="0" applyNumberFormat="1" applyFont="1" applyBorder="1" applyAlignment="1">
      <alignment horizontal="center" vertical="center"/>
    </xf>
    <xf numFmtId="166" fontId="0" fillId="0" borderId="0" xfId="0" applyNumberFormat="1"/>
    <xf numFmtId="2" fontId="0" fillId="0" borderId="0" xfId="0" applyNumberFormat="1"/>
    <xf numFmtId="164" fontId="6" fillId="0" borderId="0" xfId="0" applyNumberFormat="1" applyFont="1" applyAlignment="1">
      <alignment horizontal="center" vertical="center" wrapText="1"/>
    </xf>
    <xf numFmtId="0" fontId="19" fillId="0" borderId="0" xfId="0" applyFont="1"/>
    <xf numFmtId="4" fontId="0" fillId="0" borderId="0" xfId="0" applyNumberFormat="1"/>
    <xf numFmtId="4" fontId="3" fillId="0" borderId="0" xfId="0" applyNumberFormat="1" applyFont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vertical="center" wrapText="1"/>
    </xf>
    <xf numFmtId="4" fontId="20" fillId="0" borderId="4" xfId="0" applyNumberFormat="1" applyFont="1" applyBorder="1" applyAlignment="1">
      <alignment horizontal="right" vertical="center" wrapText="1"/>
    </xf>
    <xf numFmtId="4" fontId="21" fillId="13" borderId="4" xfId="0" applyNumberFormat="1" applyFont="1" applyFill="1" applyBorder="1" applyAlignment="1">
      <alignment horizontal="right" vertical="center" wrapText="1"/>
    </xf>
    <xf numFmtId="0" fontId="22" fillId="0" borderId="1" xfId="0" applyFont="1" applyBorder="1" applyAlignment="1">
      <alignment vertical="center" wrapText="1"/>
    </xf>
    <xf numFmtId="164" fontId="18" fillId="0" borderId="4" xfId="0" applyNumberFormat="1" applyFont="1" applyBorder="1" applyAlignment="1">
      <alignment horizontal="center" vertical="center"/>
    </xf>
    <xf numFmtId="164" fontId="3" fillId="5" borderId="4" xfId="0" applyNumberFormat="1" applyFont="1" applyFill="1" applyBorder="1" applyAlignment="1">
      <alignment vertical="center" wrapText="1"/>
    </xf>
    <xf numFmtId="164" fontId="3" fillId="5" borderId="4" xfId="0" applyNumberFormat="1" applyFont="1" applyFill="1" applyBorder="1" applyAlignment="1">
      <alignment horizontal="center" vertical="center" wrapText="1"/>
    </xf>
    <xf numFmtId="164" fontId="3" fillId="5" borderId="4" xfId="0" applyNumberFormat="1" applyFont="1" applyFill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0" fontId="13" fillId="4" borderId="10" xfId="0" applyFont="1" applyFill="1" applyBorder="1" applyAlignment="1">
      <alignment vertical="center" wrapText="1"/>
    </xf>
    <xf numFmtId="0" fontId="13" fillId="4" borderId="4" xfId="0" applyFont="1" applyFill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4" fontId="29" fillId="0" borderId="4" xfId="0" applyNumberFormat="1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4" fontId="27" fillId="0" borderId="4" xfId="0" applyNumberFormat="1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3" fillId="14" borderId="10" xfId="0" applyFont="1" applyFill="1" applyBorder="1" applyAlignment="1">
      <alignment horizontal="center" vertical="center" wrapText="1"/>
    </xf>
    <xf numFmtId="0" fontId="3" fillId="14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vertical="center" wrapText="1"/>
    </xf>
    <xf numFmtId="0" fontId="24" fillId="2" borderId="4" xfId="0" applyFont="1" applyFill="1" applyBorder="1" applyAlignment="1">
      <alignment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164" fontId="31" fillId="0" borderId="6" xfId="0" applyNumberFormat="1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6" xfId="0" applyFont="1" applyBorder="1" applyAlignment="1">
      <alignment horizontal="left" vertical="top" wrapText="1"/>
    </xf>
    <xf numFmtId="164" fontId="31" fillId="0" borderId="6" xfId="1" applyNumberFormat="1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top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1" fillId="13" borderId="12" xfId="0" applyFont="1" applyFill="1" applyBorder="1" applyAlignment="1">
      <alignment horizontal="center" vertical="center" wrapText="1"/>
    </xf>
    <xf numFmtId="0" fontId="21" fillId="13" borderId="13" xfId="0" applyFont="1" applyFill="1" applyBorder="1" applyAlignment="1">
      <alignment horizontal="center" vertical="center" wrapText="1"/>
    </xf>
    <xf numFmtId="0" fontId="21" fillId="13" borderId="14" xfId="0" applyFont="1" applyFill="1" applyBorder="1" applyAlignment="1">
      <alignment horizontal="center" vertical="center" wrapText="1"/>
    </xf>
    <xf numFmtId="0" fontId="20" fillId="13" borderId="12" xfId="0" applyFont="1" applyFill="1" applyBorder="1" applyAlignment="1">
      <alignment vertical="center" wrapText="1"/>
    </xf>
    <xf numFmtId="0" fontId="20" fillId="13" borderId="14" xfId="0" applyFont="1" applyFill="1" applyBorder="1" applyAlignment="1">
      <alignment vertical="center" wrapText="1"/>
    </xf>
    <xf numFmtId="0" fontId="20" fillId="0" borderId="12" xfId="0" applyFont="1" applyBorder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24" fillId="4" borderId="11" xfId="0" applyFont="1" applyFill="1" applyBorder="1" applyAlignment="1">
      <alignment vertical="center" wrapText="1"/>
    </xf>
    <xf numFmtId="0" fontId="24" fillId="4" borderId="17" xfId="0" applyFont="1" applyFill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18" xfId="0" applyFont="1" applyBorder="1" applyAlignment="1">
      <alignment vertical="center" wrapText="1"/>
    </xf>
    <xf numFmtId="0" fontId="27" fillId="0" borderId="19" xfId="0" applyFont="1" applyBorder="1" applyAlignment="1">
      <alignment vertical="center" wrapText="1"/>
    </xf>
    <xf numFmtId="0" fontId="27" fillId="0" borderId="15" xfId="0" applyFont="1" applyBorder="1" applyAlignment="1">
      <alignment vertical="center" wrapText="1"/>
    </xf>
    <xf numFmtId="0" fontId="3" fillId="14" borderId="5" xfId="0" applyFont="1" applyFill="1" applyBorder="1" applyAlignment="1">
      <alignment horizontal="center" vertical="center" wrapText="1"/>
    </xf>
    <xf numFmtId="0" fontId="3" fillId="14" borderId="3" xfId="0" applyFont="1" applyFill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64" fontId="3" fillId="4" borderId="11" xfId="0" applyNumberFormat="1" applyFont="1" applyFill="1" applyBorder="1" applyAlignment="1">
      <alignment horizontal="center" vertical="center" wrapText="1"/>
    </xf>
    <xf numFmtId="164" fontId="3" fillId="4" borderId="3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164" fontId="3" fillId="4" borderId="11" xfId="0" applyNumberFormat="1" applyFont="1" applyFill="1" applyBorder="1" applyAlignment="1">
      <alignment horizontal="right" vertical="center" wrapText="1"/>
    </xf>
    <xf numFmtId="164" fontId="3" fillId="4" borderId="3" xfId="0" applyNumberFormat="1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40" fontId="10" fillId="0" borderId="11" xfId="0" applyNumberFormat="1" applyFont="1" applyBorder="1" applyAlignment="1">
      <alignment horizontal="center" vertical="center" wrapText="1"/>
    </xf>
    <xf numFmtId="40" fontId="10" fillId="0" borderId="5" xfId="0" applyNumberFormat="1" applyFont="1" applyBorder="1" applyAlignment="1">
      <alignment horizontal="center" vertical="center" wrapText="1"/>
    </xf>
    <xf numFmtId="40" fontId="10" fillId="0" borderId="3" xfId="0" applyNumberFormat="1" applyFont="1" applyBorder="1" applyAlignment="1">
      <alignment horizontal="center" vertical="center" wrapText="1"/>
    </xf>
    <xf numFmtId="40" fontId="2" fillId="0" borderId="11" xfId="0" applyNumberFormat="1" applyFont="1" applyBorder="1" applyAlignment="1">
      <alignment horizontal="center" vertical="center" wrapText="1"/>
    </xf>
    <xf numFmtId="40" fontId="2" fillId="0" borderId="5" xfId="0" applyNumberFormat="1" applyFont="1" applyBorder="1" applyAlignment="1">
      <alignment horizontal="center" vertical="center" wrapText="1"/>
    </xf>
    <xf numFmtId="40" fontId="2" fillId="0" borderId="3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0" fontId="4" fillId="0" borderId="11" xfId="0" applyNumberFormat="1" applyFont="1" applyBorder="1" applyAlignment="1">
      <alignment horizontal="center" vertical="center" wrapText="1"/>
    </xf>
    <xf numFmtId="40" fontId="4" fillId="0" borderId="5" xfId="0" applyNumberFormat="1" applyFont="1" applyBorder="1" applyAlignment="1">
      <alignment horizontal="center" vertical="center" wrapText="1"/>
    </xf>
    <xf numFmtId="40" fontId="4" fillId="0" borderId="3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3" fillId="11" borderId="12" xfId="0" applyFont="1" applyFill="1" applyBorder="1" applyAlignment="1">
      <alignment horizontal="center" vertical="center" wrapText="1"/>
    </xf>
    <xf numFmtId="0" fontId="3" fillId="11" borderId="13" xfId="0" applyFont="1" applyFill="1" applyBorder="1" applyAlignment="1">
      <alignment horizontal="center" vertical="center" wrapText="1"/>
    </xf>
    <xf numFmtId="0" fontId="3" fillId="11" borderId="14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right"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12" borderId="11" xfId="0" applyFont="1" applyFill="1" applyBorder="1" applyAlignment="1">
      <alignment horizontal="center" vertical="center" wrapText="1"/>
    </xf>
    <xf numFmtId="0" fontId="2" fillId="12" borderId="5" xfId="0" applyFont="1" applyFill="1" applyBorder="1" applyAlignment="1">
      <alignment horizontal="center" vertical="center" wrapText="1"/>
    </xf>
    <xf numFmtId="0" fontId="2" fillId="12" borderId="3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right" vertical="center"/>
    </xf>
    <xf numFmtId="0" fontId="15" fillId="0" borderId="13" xfId="0" applyFont="1" applyBorder="1" applyAlignment="1">
      <alignment horizontal="right" vertical="center"/>
    </xf>
    <xf numFmtId="0" fontId="15" fillId="0" borderId="2" xfId="0" applyFont="1" applyBorder="1" applyAlignment="1">
      <alignment horizontal="right" vertical="center"/>
    </xf>
    <xf numFmtId="0" fontId="18" fillId="0" borderId="12" xfId="0" applyFont="1" applyBorder="1" applyAlignment="1">
      <alignment horizontal="right" vertical="center"/>
    </xf>
    <xf numFmtId="0" fontId="18" fillId="0" borderId="13" xfId="0" applyFont="1" applyBorder="1" applyAlignment="1">
      <alignment horizontal="right" vertical="center"/>
    </xf>
    <xf numFmtId="0" fontId="18" fillId="0" borderId="2" xfId="0" applyFont="1" applyBorder="1" applyAlignment="1">
      <alignment horizontal="right" vertical="center"/>
    </xf>
    <xf numFmtId="0" fontId="18" fillId="0" borderId="14" xfId="0" applyFont="1" applyBorder="1" applyAlignment="1">
      <alignment horizontal="right" vertical="center"/>
    </xf>
    <xf numFmtId="0" fontId="32" fillId="8" borderId="6" xfId="0" applyFont="1" applyFill="1" applyBorder="1" applyAlignment="1">
      <alignment horizontal="center" vertical="center" wrapText="1"/>
    </xf>
    <xf numFmtId="0" fontId="32" fillId="8" borderId="6" xfId="0" applyFont="1" applyFill="1" applyBorder="1" applyAlignment="1">
      <alignment horizontal="left" vertical="center" wrapText="1"/>
    </xf>
    <xf numFmtId="164" fontId="32" fillId="8" borderId="6" xfId="0" applyNumberFormat="1" applyFont="1" applyFill="1" applyBorder="1" applyAlignment="1">
      <alignment horizontal="center" vertical="center" wrapText="1"/>
    </xf>
  </cellXfs>
  <cellStyles count="5">
    <cellStyle name="Normalny" xfId="0" builtinId="0"/>
    <cellStyle name="Normalny 2" xfId="3" xr:uid="{00000000-0005-0000-0000-000001000000}"/>
    <cellStyle name="Normalny 2 3" xfId="1" xr:uid="{00000000-0005-0000-0000-000002000000}"/>
    <cellStyle name="Normalny 3" xfId="4" xr:uid="{00000000-0005-0000-0000-000003000000}"/>
    <cellStyle name="Normalny 4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16"/>
  <sheetViews>
    <sheetView zoomScale="130" zoomScaleNormal="130" workbookViewId="0">
      <selection activeCell="C21" sqref="C21"/>
    </sheetView>
  </sheetViews>
  <sheetFormatPr defaultRowHeight="15" x14ac:dyDescent="0.25"/>
  <cols>
    <col min="3" max="3" width="51.42578125" customWidth="1"/>
    <col min="4" max="4" width="21.28515625" customWidth="1"/>
    <col min="7" max="7" width="13.140625" bestFit="1" customWidth="1"/>
  </cols>
  <sheetData>
    <row r="1" spans="2:4" ht="15.75" thickBot="1" x14ac:dyDescent="0.3"/>
    <row r="2" spans="2:4" ht="16.5" thickBot="1" x14ac:dyDescent="0.3">
      <c r="B2" s="192" t="s">
        <v>567</v>
      </c>
      <c r="C2" s="193"/>
      <c r="D2" s="194"/>
    </row>
    <row r="3" spans="2:4" ht="16.5" thickBot="1" x14ac:dyDescent="0.3">
      <c r="B3" s="195" t="s">
        <v>568</v>
      </c>
      <c r="C3" s="196"/>
      <c r="D3" s="197"/>
    </row>
    <row r="4" spans="2:4" ht="16.5" thickBot="1" x14ac:dyDescent="0.3">
      <c r="B4" s="145" t="s">
        <v>569</v>
      </c>
      <c r="C4" s="146" t="s">
        <v>570</v>
      </c>
      <c r="D4" s="145" t="s">
        <v>571</v>
      </c>
    </row>
    <row r="5" spans="2:4" ht="16.5" thickBot="1" x14ac:dyDescent="0.3">
      <c r="B5" s="147">
        <v>1</v>
      </c>
      <c r="C5" s="151" t="s">
        <v>572</v>
      </c>
      <c r="D5" s="149">
        <f>DROGI!G209</f>
        <v>0</v>
      </c>
    </row>
    <row r="6" spans="2:4" ht="16.5" thickBot="1" x14ac:dyDescent="0.3">
      <c r="B6" s="147">
        <v>2</v>
      </c>
      <c r="C6" s="148" t="s">
        <v>573</v>
      </c>
      <c r="D6" s="149">
        <f>'KANALIZACJA DESZCZOWA'!G92</f>
        <v>0</v>
      </c>
    </row>
    <row r="7" spans="2:4" ht="29.25" thickBot="1" x14ac:dyDescent="0.3">
      <c r="B7" s="147">
        <v>3</v>
      </c>
      <c r="C7" s="148" t="s">
        <v>574</v>
      </c>
      <c r="D7" s="149">
        <f>'WOD KAN'!G30</f>
        <v>0</v>
      </c>
    </row>
    <row r="8" spans="2:4" ht="16.5" thickBot="1" x14ac:dyDescent="0.3">
      <c r="B8" s="147">
        <v>4</v>
      </c>
      <c r="C8" s="148" t="s">
        <v>575</v>
      </c>
      <c r="D8" s="149">
        <f>GAZ!G17</f>
        <v>0</v>
      </c>
    </row>
    <row r="9" spans="2:4" ht="16.5" thickBot="1" x14ac:dyDescent="0.3">
      <c r="B9" s="147">
        <v>5</v>
      </c>
      <c r="C9" s="148" t="s">
        <v>576</v>
      </c>
      <c r="D9" s="149">
        <f>OŚWIETLENIE!G103</f>
        <v>0</v>
      </c>
    </row>
    <row r="10" spans="2:4" ht="29.25" thickBot="1" x14ac:dyDescent="0.3">
      <c r="B10" s="147">
        <v>6</v>
      </c>
      <c r="C10" s="148" t="s">
        <v>577</v>
      </c>
      <c r="D10" s="149">
        <f>'USUNIECIE KOLIZJI ELE.'!G24</f>
        <v>0</v>
      </c>
    </row>
    <row r="11" spans="2:4" ht="16.5" thickBot="1" x14ac:dyDescent="0.3">
      <c r="B11" s="147">
        <v>7</v>
      </c>
      <c r="C11" s="148" t="s">
        <v>578</v>
      </c>
      <c r="D11" s="149">
        <f>'SYGNALIZACJA ŚWIETLNA'!G33</f>
        <v>0</v>
      </c>
    </row>
    <row r="12" spans="2:4" ht="16.5" thickBot="1" x14ac:dyDescent="0.3">
      <c r="B12" s="147">
        <v>8</v>
      </c>
      <c r="C12" s="148" t="s">
        <v>579</v>
      </c>
      <c r="D12" s="149">
        <f>'KANAŁ TECHNOLOGICZNY'!G11</f>
        <v>0</v>
      </c>
    </row>
    <row r="13" spans="2:4" ht="16.5" thickBot="1" x14ac:dyDescent="0.3">
      <c r="B13" s="147">
        <v>9</v>
      </c>
      <c r="C13" s="148" t="s">
        <v>580</v>
      </c>
      <c r="D13" s="149">
        <f>'KOLIZJE TELETECHNICZNE'!G33</f>
        <v>0</v>
      </c>
    </row>
    <row r="14" spans="2:4" ht="16.5" thickBot="1" x14ac:dyDescent="0.3">
      <c r="B14" s="198" t="s">
        <v>581</v>
      </c>
      <c r="C14" s="199"/>
      <c r="D14" s="150">
        <f>SUM(D5:D13)</f>
        <v>0</v>
      </c>
    </row>
    <row r="15" spans="2:4" ht="16.5" thickBot="1" x14ac:dyDescent="0.3">
      <c r="B15" s="200" t="s">
        <v>582</v>
      </c>
      <c r="C15" s="201"/>
      <c r="D15" s="149">
        <f>D14*0.23</f>
        <v>0</v>
      </c>
    </row>
    <row r="16" spans="2:4" ht="16.5" thickBot="1" x14ac:dyDescent="0.3">
      <c r="B16" s="198" t="s">
        <v>583</v>
      </c>
      <c r="C16" s="199"/>
      <c r="D16" s="150">
        <f>SUM(D14:D15)</f>
        <v>0</v>
      </c>
    </row>
  </sheetData>
  <mergeCells count="5">
    <mergeCell ref="B2:D2"/>
    <mergeCell ref="B3:D3"/>
    <mergeCell ref="B14:C14"/>
    <mergeCell ref="B15:C15"/>
    <mergeCell ref="B16:C16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3"/>
  <sheetViews>
    <sheetView tabSelected="1" workbookViewId="0">
      <selection activeCell="J5" sqref="J5"/>
    </sheetView>
  </sheetViews>
  <sheetFormatPr defaultRowHeight="15" x14ac:dyDescent="0.25"/>
  <cols>
    <col min="3" max="3" width="65" style="56" customWidth="1"/>
    <col min="6" max="6" width="9.5703125" style="136" bestFit="1" customWidth="1"/>
    <col min="7" max="7" width="10.42578125" style="136" bestFit="1" customWidth="1"/>
  </cols>
  <sheetData>
    <row r="1" spans="1:7" ht="15.75" thickBot="1" x14ac:dyDescent="0.3">
      <c r="A1" s="86" t="s">
        <v>392</v>
      </c>
      <c r="B1" s="87" t="s">
        <v>393</v>
      </c>
      <c r="C1" s="87" t="s">
        <v>394</v>
      </c>
      <c r="D1" s="87" t="s">
        <v>395</v>
      </c>
      <c r="E1" s="87" t="s">
        <v>4</v>
      </c>
      <c r="F1" s="132" t="s">
        <v>5</v>
      </c>
      <c r="G1" s="132" t="s">
        <v>6</v>
      </c>
    </row>
    <row r="2" spans="1:7" ht="15.75" thickBot="1" x14ac:dyDescent="0.3">
      <c r="A2" s="16"/>
      <c r="B2" s="4"/>
      <c r="C2" s="4" t="s">
        <v>406</v>
      </c>
      <c r="D2" s="3"/>
      <c r="E2" s="3"/>
      <c r="F2" s="133"/>
      <c r="G2" s="133"/>
    </row>
    <row r="3" spans="1:7" ht="15.75" thickBot="1" x14ac:dyDescent="0.3">
      <c r="A3" s="10">
        <v>1</v>
      </c>
      <c r="B3" s="11">
        <v>2</v>
      </c>
      <c r="C3" s="11">
        <v>3</v>
      </c>
      <c r="D3" s="10">
        <v>4</v>
      </c>
      <c r="E3" s="11">
        <v>5</v>
      </c>
      <c r="F3" s="11">
        <v>6</v>
      </c>
      <c r="G3" s="10">
        <v>7</v>
      </c>
    </row>
    <row r="4" spans="1:7" ht="23.25" thickBot="1" x14ac:dyDescent="0.3">
      <c r="A4" s="15"/>
      <c r="B4" s="6" t="s">
        <v>397</v>
      </c>
      <c r="C4" s="6" t="s">
        <v>407</v>
      </c>
      <c r="D4" s="6"/>
      <c r="E4" s="6"/>
      <c r="F4" s="134"/>
      <c r="G4" s="134"/>
    </row>
    <row r="5" spans="1:7" ht="32.25" thickBot="1" x14ac:dyDescent="0.3">
      <c r="A5" s="88" t="s">
        <v>536</v>
      </c>
      <c r="B5" s="89"/>
      <c r="C5" s="89" t="s">
        <v>408</v>
      </c>
      <c r="D5" s="90" t="s">
        <v>42</v>
      </c>
      <c r="E5" s="91">
        <v>54</v>
      </c>
      <c r="F5" s="152"/>
      <c r="G5" s="152">
        <f>ROUND(E5*F5,2)</f>
        <v>0</v>
      </c>
    </row>
    <row r="6" spans="1:7" ht="32.25" thickBot="1" x14ac:dyDescent="0.3">
      <c r="A6" s="88" t="s">
        <v>537</v>
      </c>
      <c r="B6" s="89"/>
      <c r="C6" s="89" t="s">
        <v>409</v>
      </c>
      <c r="D6" s="90" t="s">
        <v>42</v>
      </c>
      <c r="E6" s="91">
        <v>475</v>
      </c>
      <c r="F6" s="152"/>
      <c r="G6" s="152">
        <f>ROUND(E6*F6,2)</f>
        <v>0</v>
      </c>
    </row>
    <row r="7" spans="1:7" ht="23.25" thickBot="1" x14ac:dyDescent="0.3">
      <c r="A7" s="15"/>
      <c r="B7" s="6" t="s">
        <v>401</v>
      </c>
      <c r="C7" s="6" t="s">
        <v>402</v>
      </c>
      <c r="D7" s="6"/>
      <c r="E7" s="6"/>
      <c r="F7" s="153"/>
      <c r="G7" s="153"/>
    </row>
    <row r="8" spans="1:7" ht="21.75" thickBot="1" x14ac:dyDescent="0.3">
      <c r="A8" s="88" t="s">
        <v>538</v>
      </c>
      <c r="B8" s="89"/>
      <c r="C8" s="89" t="s">
        <v>410</v>
      </c>
      <c r="D8" s="90" t="s">
        <v>21</v>
      </c>
      <c r="E8" s="91">
        <v>1</v>
      </c>
      <c r="F8" s="152"/>
      <c r="G8" s="152">
        <f>ROUND(E8*F8,2)</f>
        <v>0</v>
      </c>
    </row>
    <row r="9" spans="1:7" ht="21.75" thickBot="1" x14ac:dyDescent="0.3">
      <c r="A9" s="88" t="s">
        <v>539</v>
      </c>
      <c r="B9" s="89"/>
      <c r="C9" s="89" t="s">
        <v>411</v>
      </c>
      <c r="D9" s="90" t="s">
        <v>21</v>
      </c>
      <c r="E9" s="91">
        <v>2</v>
      </c>
      <c r="F9" s="152"/>
      <c r="G9" s="152">
        <f>ROUND(E9*F9,2)</f>
        <v>0</v>
      </c>
    </row>
    <row r="10" spans="1:7" ht="23.25" thickBot="1" x14ac:dyDescent="0.3">
      <c r="A10" s="15"/>
      <c r="B10" s="6" t="s">
        <v>412</v>
      </c>
      <c r="C10" s="6" t="s">
        <v>413</v>
      </c>
      <c r="D10" s="6"/>
      <c r="E10" s="6"/>
      <c r="F10" s="153"/>
      <c r="G10" s="153"/>
    </row>
    <row r="11" spans="1:7" ht="21.75" thickBot="1" x14ac:dyDescent="0.3">
      <c r="A11" s="88" t="s">
        <v>540</v>
      </c>
      <c r="B11" s="89"/>
      <c r="C11" s="89" t="s">
        <v>414</v>
      </c>
      <c r="D11" s="90" t="s">
        <v>12</v>
      </c>
      <c r="E11" s="91">
        <v>2.7E-2</v>
      </c>
      <c r="F11" s="152"/>
      <c r="G11" s="152">
        <f>ROUND(E11*F11,2)</f>
        <v>0</v>
      </c>
    </row>
    <row r="12" spans="1:7" ht="32.25" thickBot="1" x14ac:dyDescent="0.3">
      <c r="A12" s="88" t="s">
        <v>541</v>
      </c>
      <c r="B12" s="89"/>
      <c r="C12" s="89" t="s">
        <v>415</v>
      </c>
      <c r="D12" s="90" t="s">
        <v>12</v>
      </c>
      <c r="E12" s="91">
        <v>8.9999999999999993E-3</v>
      </c>
      <c r="F12" s="152"/>
      <c r="G12" s="152">
        <f>ROUND(E12*F12,2)</f>
        <v>0</v>
      </c>
    </row>
    <row r="13" spans="1:7" ht="32.25" thickBot="1" x14ac:dyDescent="0.3">
      <c r="A13" s="88" t="s">
        <v>542</v>
      </c>
      <c r="B13" s="89"/>
      <c r="C13" s="89" t="s">
        <v>557</v>
      </c>
      <c r="D13" s="90" t="s">
        <v>12</v>
      </c>
      <c r="E13" s="91">
        <v>0.4</v>
      </c>
      <c r="F13" s="152"/>
      <c r="G13" s="152">
        <f>ROUND(E13*F13,2)</f>
        <v>0</v>
      </c>
    </row>
    <row r="14" spans="1:7" ht="21.75" thickBot="1" x14ac:dyDescent="0.3">
      <c r="A14" s="88" t="s">
        <v>543</v>
      </c>
      <c r="B14" s="89"/>
      <c r="C14" s="89" t="s">
        <v>558</v>
      </c>
      <c r="D14" s="90" t="s">
        <v>12</v>
      </c>
      <c r="E14" s="91">
        <v>0.4</v>
      </c>
      <c r="F14" s="152"/>
      <c r="G14" s="152">
        <f>ROUND(E14*F14,2)</f>
        <v>0</v>
      </c>
    </row>
    <row r="15" spans="1:7" ht="23.25" thickBot="1" x14ac:dyDescent="0.3">
      <c r="A15" s="15"/>
      <c r="B15" s="6" t="s">
        <v>416</v>
      </c>
      <c r="C15" s="6" t="s">
        <v>417</v>
      </c>
      <c r="D15" s="6"/>
      <c r="E15" s="6"/>
      <c r="F15" s="153"/>
      <c r="G15" s="153"/>
    </row>
    <row r="16" spans="1:7" ht="42.75" thickBot="1" x14ac:dyDescent="0.3">
      <c r="A16" s="88" t="s">
        <v>544</v>
      </c>
      <c r="B16" s="89"/>
      <c r="C16" s="89" t="s">
        <v>418</v>
      </c>
      <c r="D16" s="90" t="s">
        <v>35</v>
      </c>
      <c r="E16" s="91">
        <v>120</v>
      </c>
      <c r="F16" s="152"/>
      <c r="G16" s="152">
        <f>ROUND(E16*F16,2)</f>
        <v>0</v>
      </c>
    </row>
    <row r="17" spans="1:7" ht="21.75" thickBot="1" x14ac:dyDescent="0.3">
      <c r="A17" s="88" t="s">
        <v>545</v>
      </c>
      <c r="B17" s="89"/>
      <c r="C17" s="89" t="s">
        <v>419</v>
      </c>
      <c r="D17" s="90" t="s">
        <v>35</v>
      </c>
      <c r="E17" s="91">
        <v>120</v>
      </c>
      <c r="F17" s="152"/>
      <c r="G17" s="152">
        <f>ROUND(E17*F17,2)</f>
        <v>0</v>
      </c>
    </row>
    <row r="18" spans="1:7" ht="23.25" thickBot="1" x14ac:dyDescent="0.3">
      <c r="A18" s="15"/>
      <c r="B18" s="6" t="s">
        <v>420</v>
      </c>
      <c r="C18" s="6" t="s">
        <v>421</v>
      </c>
      <c r="D18" s="6"/>
      <c r="E18" s="6"/>
      <c r="F18" s="153"/>
      <c r="G18" s="153"/>
    </row>
    <row r="19" spans="1:7" ht="15.75" thickBot="1" x14ac:dyDescent="0.3">
      <c r="A19" s="88" t="s">
        <v>546</v>
      </c>
      <c r="B19" s="89"/>
      <c r="C19" s="89" t="s">
        <v>422</v>
      </c>
      <c r="D19" s="90" t="s">
        <v>21</v>
      </c>
      <c r="E19" s="91">
        <v>4</v>
      </c>
      <c r="F19" s="152"/>
      <c r="G19" s="152">
        <f>ROUND(E19*F19,2)</f>
        <v>0</v>
      </c>
    </row>
    <row r="20" spans="1:7" ht="15.75" thickBot="1" x14ac:dyDescent="0.3">
      <c r="A20" s="88" t="s">
        <v>547</v>
      </c>
      <c r="B20" s="89"/>
      <c r="C20" s="89" t="s">
        <v>423</v>
      </c>
      <c r="D20" s="90" t="s">
        <v>21</v>
      </c>
      <c r="E20" s="91">
        <v>1</v>
      </c>
      <c r="F20" s="152"/>
      <c r="G20" s="152">
        <f>ROUND(E20*F20,2)</f>
        <v>0</v>
      </c>
    </row>
    <row r="21" spans="1:7" ht="15.75" thickBot="1" x14ac:dyDescent="0.3">
      <c r="A21" s="88" t="s">
        <v>548</v>
      </c>
      <c r="B21" s="89"/>
      <c r="C21" s="89" t="s">
        <v>424</v>
      </c>
      <c r="D21" s="90" t="s">
        <v>21</v>
      </c>
      <c r="E21" s="91">
        <v>1</v>
      </c>
      <c r="F21" s="152"/>
      <c r="G21" s="152">
        <f>ROUND(E21*F21,2)</f>
        <v>0</v>
      </c>
    </row>
    <row r="22" spans="1:7" ht="15.75" thickBot="1" x14ac:dyDescent="0.3">
      <c r="A22" s="88" t="s">
        <v>549</v>
      </c>
      <c r="B22" s="89"/>
      <c r="C22" s="89" t="s">
        <v>425</v>
      </c>
      <c r="D22" s="90" t="s">
        <v>21</v>
      </c>
      <c r="E22" s="91">
        <v>3</v>
      </c>
      <c r="F22" s="152"/>
      <c r="G22" s="152">
        <f>ROUND(E22*F22,2)</f>
        <v>0</v>
      </c>
    </row>
    <row r="23" spans="1:7" ht="15.75" thickBot="1" x14ac:dyDescent="0.3">
      <c r="A23" s="88" t="s">
        <v>550</v>
      </c>
      <c r="B23" s="89"/>
      <c r="C23" s="89" t="s">
        <v>426</v>
      </c>
      <c r="D23" s="90" t="s">
        <v>21</v>
      </c>
      <c r="E23" s="91">
        <v>1</v>
      </c>
      <c r="F23" s="152"/>
      <c r="G23" s="152">
        <f>ROUND(E23*F23,2)</f>
        <v>0</v>
      </c>
    </row>
    <row r="24" spans="1:7" ht="23.25" thickBot="1" x14ac:dyDescent="0.3">
      <c r="A24" s="15"/>
      <c r="B24" s="6" t="s">
        <v>427</v>
      </c>
      <c r="C24" s="6" t="s">
        <v>428</v>
      </c>
      <c r="D24" s="6"/>
      <c r="E24" s="6"/>
      <c r="F24" s="153"/>
      <c r="G24" s="153"/>
    </row>
    <row r="25" spans="1:7" ht="21.75" thickBot="1" x14ac:dyDescent="0.3">
      <c r="A25" s="88" t="s">
        <v>551</v>
      </c>
      <c r="B25" s="89"/>
      <c r="C25" s="89" t="s">
        <v>429</v>
      </c>
      <c r="D25" s="90" t="s">
        <v>42</v>
      </c>
      <c r="E25" s="91">
        <v>32</v>
      </c>
      <c r="F25" s="152"/>
      <c r="G25" s="152">
        <f>ROUND(E25*F25,2)</f>
        <v>0</v>
      </c>
    </row>
    <row r="26" spans="1:7" ht="23.25" thickBot="1" x14ac:dyDescent="0.3">
      <c r="A26" s="15"/>
      <c r="B26" s="6" t="s">
        <v>430</v>
      </c>
      <c r="C26" s="6" t="s">
        <v>431</v>
      </c>
      <c r="D26" s="6"/>
      <c r="E26" s="6"/>
      <c r="F26" s="153"/>
      <c r="G26" s="153"/>
    </row>
    <row r="27" spans="1:7" ht="21.75" thickBot="1" x14ac:dyDescent="0.3">
      <c r="A27" s="88" t="s">
        <v>552</v>
      </c>
      <c r="B27" s="89"/>
      <c r="C27" s="89" t="s">
        <v>432</v>
      </c>
      <c r="D27" s="90" t="s">
        <v>21</v>
      </c>
      <c r="E27" s="91">
        <v>1</v>
      </c>
      <c r="F27" s="152"/>
      <c r="G27" s="152">
        <f>ROUND(E27*F27,2)</f>
        <v>0</v>
      </c>
    </row>
    <row r="28" spans="1:7" ht="21.75" thickBot="1" x14ac:dyDescent="0.3">
      <c r="A28" s="88" t="s">
        <v>559</v>
      </c>
      <c r="B28" s="89"/>
      <c r="C28" s="89" t="s">
        <v>433</v>
      </c>
      <c r="D28" s="90" t="s">
        <v>434</v>
      </c>
      <c r="E28" s="91">
        <v>4</v>
      </c>
      <c r="F28" s="152"/>
      <c r="G28" s="152">
        <f>ROUND(E28*F28,2)</f>
        <v>0</v>
      </c>
    </row>
    <row r="29" spans="1:7" ht="21.75" thickBot="1" x14ac:dyDescent="0.3">
      <c r="A29" s="88" t="s">
        <v>560</v>
      </c>
      <c r="B29" s="89"/>
      <c r="C29" s="89" t="s">
        <v>563</v>
      </c>
      <c r="D29" s="90" t="s">
        <v>434</v>
      </c>
      <c r="E29" s="91">
        <v>1</v>
      </c>
      <c r="F29" s="152"/>
      <c r="G29" s="152">
        <f>ROUND(E29*F29,2)</f>
        <v>0</v>
      </c>
    </row>
    <row r="30" spans="1:7" ht="21.75" thickBot="1" x14ac:dyDescent="0.3">
      <c r="A30" s="88" t="s">
        <v>561</v>
      </c>
      <c r="B30" s="89"/>
      <c r="C30" s="89" t="s">
        <v>564</v>
      </c>
      <c r="D30" s="90" t="s">
        <v>434</v>
      </c>
      <c r="E30" s="91">
        <v>143</v>
      </c>
      <c r="F30" s="152"/>
      <c r="G30" s="152">
        <f>ROUND(E30*F30,2)</f>
        <v>0</v>
      </c>
    </row>
    <row r="31" spans="1:7" ht="23.25" thickBot="1" x14ac:dyDescent="0.3">
      <c r="A31" s="15"/>
      <c r="B31" s="6" t="s">
        <v>435</v>
      </c>
      <c r="C31" s="6" t="s">
        <v>436</v>
      </c>
      <c r="D31" s="6"/>
      <c r="E31" s="6"/>
      <c r="F31" s="153"/>
      <c r="G31" s="153"/>
    </row>
    <row r="32" spans="1:7" ht="15.75" thickBot="1" x14ac:dyDescent="0.3">
      <c r="A32" s="88" t="s">
        <v>562</v>
      </c>
      <c r="B32" s="89"/>
      <c r="C32" s="89" t="s">
        <v>437</v>
      </c>
      <c r="D32" s="90" t="s">
        <v>438</v>
      </c>
      <c r="E32" s="91">
        <v>3</v>
      </c>
      <c r="F32" s="152"/>
      <c r="G32" s="152">
        <f>ROUND(E32*F32,2)</f>
        <v>0</v>
      </c>
    </row>
    <row r="33" spans="1:7" ht="15.75" thickBot="1" x14ac:dyDescent="0.3">
      <c r="A33" s="68"/>
      <c r="B33" s="68"/>
      <c r="C33" s="93"/>
      <c r="D33" s="270" t="s">
        <v>344</v>
      </c>
      <c r="E33" s="271"/>
      <c r="F33" s="273"/>
      <c r="G33" s="135">
        <f>G5+G6+G8+G9+G11+G12+G16+G17+G19+G20+G21+G22+G23+G25+G27+G28+G32+G29+G30+G13+G14</f>
        <v>0</v>
      </c>
    </row>
  </sheetData>
  <mergeCells count="1">
    <mergeCell ref="D33:F3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09"/>
  <sheetViews>
    <sheetView topLeftCell="A190" zoomScale="115" zoomScaleNormal="115" workbookViewId="0">
      <selection activeCell="I204" sqref="I204"/>
    </sheetView>
  </sheetViews>
  <sheetFormatPr defaultRowHeight="15" x14ac:dyDescent="0.25"/>
  <cols>
    <col min="1" max="1" width="5.5703125" style="61" customWidth="1"/>
    <col min="2" max="2" width="11.42578125" style="61" customWidth="1"/>
    <col min="3" max="3" width="59.7109375" style="105" customWidth="1"/>
    <col min="4" max="4" width="5.5703125" style="61" customWidth="1"/>
    <col min="5" max="5" width="11.140625" style="130" customWidth="1"/>
    <col min="6" max="6" width="12.28515625" style="130" customWidth="1"/>
    <col min="7" max="7" width="13.85546875" style="130" customWidth="1"/>
  </cols>
  <sheetData>
    <row r="1" spans="1:8" ht="22.5" x14ac:dyDescent="0.25">
      <c r="A1" s="17" t="s">
        <v>0</v>
      </c>
      <c r="B1" s="17" t="s">
        <v>1</v>
      </c>
      <c r="C1" s="17" t="s">
        <v>2</v>
      </c>
      <c r="D1" s="17" t="s">
        <v>3</v>
      </c>
      <c r="E1" s="106" t="s">
        <v>4</v>
      </c>
      <c r="F1" s="106" t="s">
        <v>5</v>
      </c>
      <c r="G1" s="106" t="s">
        <v>6</v>
      </c>
    </row>
    <row r="2" spans="1:8" x14ac:dyDescent="0.25">
      <c r="A2" s="18" t="s">
        <v>244</v>
      </c>
      <c r="B2" s="18">
        <v>2</v>
      </c>
      <c r="C2" s="100">
        <v>3</v>
      </c>
      <c r="D2" s="18">
        <v>4</v>
      </c>
      <c r="E2" s="131">
        <v>5</v>
      </c>
      <c r="F2" s="131">
        <v>6</v>
      </c>
      <c r="G2" s="131">
        <v>7</v>
      </c>
    </row>
    <row r="3" spans="1:8" x14ac:dyDescent="0.25">
      <c r="A3" s="19"/>
      <c r="B3" s="19" t="s">
        <v>7</v>
      </c>
      <c r="C3" s="20" t="s">
        <v>8</v>
      </c>
      <c r="D3" s="19"/>
      <c r="E3" s="107"/>
      <c r="F3" s="107"/>
      <c r="G3" s="107"/>
    </row>
    <row r="4" spans="1:8" x14ac:dyDescent="0.25">
      <c r="A4" s="21"/>
      <c r="B4" s="21" t="s">
        <v>9</v>
      </c>
      <c r="C4" s="22" t="s">
        <v>10</v>
      </c>
      <c r="D4" s="21"/>
      <c r="E4" s="108"/>
      <c r="F4" s="108"/>
      <c r="G4" s="108"/>
    </row>
    <row r="5" spans="1:8" x14ac:dyDescent="0.25">
      <c r="A5" s="23">
        <v>1</v>
      </c>
      <c r="B5" s="24"/>
      <c r="C5" s="25" t="s">
        <v>11</v>
      </c>
      <c r="D5" s="24" t="s">
        <v>12</v>
      </c>
      <c r="E5" s="109">
        <v>3.08</v>
      </c>
      <c r="F5" s="109"/>
      <c r="G5" s="109">
        <f>ROUND(F5*E5,2)</f>
        <v>0</v>
      </c>
    </row>
    <row r="6" spans="1:8" x14ac:dyDescent="0.25">
      <c r="A6" s="26"/>
      <c r="B6" s="26"/>
      <c r="C6" s="101" t="s">
        <v>13</v>
      </c>
      <c r="D6" s="26"/>
      <c r="E6" s="110"/>
      <c r="F6" s="111"/>
      <c r="G6" s="111">
        <f>G5</f>
        <v>0</v>
      </c>
    </row>
    <row r="7" spans="1:8" x14ac:dyDescent="0.25">
      <c r="A7" s="21"/>
      <c r="B7" s="21" t="s">
        <v>14</v>
      </c>
      <c r="C7" s="22" t="s">
        <v>15</v>
      </c>
      <c r="D7" s="21"/>
      <c r="E7" s="108"/>
      <c r="F7" s="108"/>
      <c r="G7" s="108"/>
    </row>
    <row r="8" spans="1:8" ht="22.5" x14ac:dyDescent="0.25">
      <c r="A8" s="23">
        <v>2</v>
      </c>
      <c r="B8" s="24"/>
      <c r="C8" s="25" t="s">
        <v>16</v>
      </c>
      <c r="D8" s="24" t="s">
        <v>12</v>
      </c>
      <c r="E8" s="109">
        <v>3.08</v>
      </c>
      <c r="F8" s="109"/>
      <c r="G8" s="109">
        <f>ROUND(F8*E8,2)</f>
        <v>0</v>
      </c>
    </row>
    <row r="9" spans="1:8" x14ac:dyDescent="0.25">
      <c r="A9" s="26"/>
      <c r="B9" s="26"/>
      <c r="C9" s="101" t="s">
        <v>17</v>
      </c>
      <c r="D9" s="26"/>
      <c r="E9" s="110"/>
      <c r="F9" s="111"/>
      <c r="G9" s="111">
        <f>G8</f>
        <v>0</v>
      </c>
    </row>
    <row r="10" spans="1:8" x14ac:dyDescent="0.25">
      <c r="A10" s="21"/>
      <c r="B10" s="21" t="s">
        <v>18</v>
      </c>
      <c r="C10" s="22" t="s">
        <v>19</v>
      </c>
      <c r="D10" s="21"/>
      <c r="E10" s="108"/>
      <c r="F10" s="108"/>
      <c r="G10" s="108"/>
    </row>
    <row r="11" spans="1:8" ht="33.75" x14ac:dyDescent="0.25">
      <c r="A11" s="23">
        <v>3</v>
      </c>
      <c r="B11" s="23"/>
      <c r="C11" s="25" t="s">
        <v>20</v>
      </c>
      <c r="D11" s="24" t="s">
        <v>21</v>
      </c>
      <c r="E11" s="109">
        <v>4</v>
      </c>
      <c r="F11" s="109"/>
      <c r="G11" s="109">
        <f>ROUND(F11*E11,2)</f>
        <v>0</v>
      </c>
      <c r="H11" s="138"/>
    </row>
    <row r="12" spans="1:8" ht="33.75" x14ac:dyDescent="0.25">
      <c r="A12" s="23">
        <v>4</v>
      </c>
      <c r="B12" s="23"/>
      <c r="C12" s="25" t="s">
        <v>22</v>
      </c>
      <c r="D12" s="24" t="s">
        <v>21</v>
      </c>
      <c r="E12" s="109">
        <v>3</v>
      </c>
      <c r="F12" s="109"/>
      <c r="G12" s="109">
        <f>ROUND(F12*E12,2)</f>
        <v>0</v>
      </c>
      <c r="H12" s="138"/>
    </row>
    <row r="13" spans="1:8" ht="33.75" x14ac:dyDescent="0.25">
      <c r="A13" s="23">
        <v>5</v>
      </c>
      <c r="B13" s="23"/>
      <c r="C13" s="25" t="s">
        <v>23</v>
      </c>
      <c r="D13" s="24" t="s">
        <v>21</v>
      </c>
      <c r="E13" s="109">
        <v>1</v>
      </c>
      <c r="F13" s="109"/>
      <c r="G13" s="109">
        <f>ROUND(F13*E13,2)</f>
        <v>0</v>
      </c>
      <c r="H13" s="138"/>
    </row>
    <row r="14" spans="1:8" ht="33.75" x14ac:dyDescent="0.25">
      <c r="A14" s="23">
        <v>6</v>
      </c>
      <c r="B14" s="23"/>
      <c r="C14" s="25" t="s">
        <v>24</v>
      </c>
      <c r="D14" s="24" t="s">
        <v>21</v>
      </c>
      <c r="E14" s="109">
        <v>3</v>
      </c>
      <c r="F14" s="109"/>
      <c r="G14" s="109">
        <f>ROUND(F14*E14,2)</f>
        <v>0</v>
      </c>
      <c r="H14" s="138"/>
    </row>
    <row r="15" spans="1:8" ht="33.75" x14ac:dyDescent="0.25">
      <c r="A15" s="23">
        <v>7</v>
      </c>
      <c r="B15" s="23"/>
      <c r="C15" s="25" t="s">
        <v>25</v>
      </c>
      <c r="D15" s="24" t="s">
        <v>21</v>
      </c>
      <c r="E15" s="109">
        <v>1</v>
      </c>
      <c r="F15" s="109"/>
      <c r="G15" s="109">
        <f>ROUND(F15*E15,2)</f>
        <v>0</v>
      </c>
      <c r="H15" s="138"/>
    </row>
    <row r="16" spans="1:8" x14ac:dyDescent="0.25">
      <c r="A16" s="26"/>
      <c r="B16" s="26"/>
      <c r="C16" s="101" t="s">
        <v>26</v>
      </c>
      <c r="D16" s="26"/>
      <c r="E16" s="110"/>
      <c r="F16" s="111"/>
      <c r="G16" s="111">
        <f>SUM(G11:G15)</f>
        <v>0</v>
      </c>
    </row>
    <row r="17" spans="1:8" x14ac:dyDescent="0.25">
      <c r="A17" s="21"/>
      <c r="B17" s="21" t="s">
        <v>27</v>
      </c>
      <c r="C17" s="22" t="s">
        <v>28</v>
      </c>
      <c r="D17" s="21"/>
      <c r="E17" s="108"/>
      <c r="F17" s="108"/>
      <c r="G17" s="108"/>
    </row>
    <row r="18" spans="1:8" x14ac:dyDescent="0.25">
      <c r="A18" s="23">
        <v>8</v>
      </c>
      <c r="B18" s="23"/>
      <c r="C18" s="25" t="s">
        <v>29</v>
      </c>
      <c r="D18" s="24" t="s">
        <v>30</v>
      </c>
      <c r="E18" s="109">
        <v>0.53</v>
      </c>
      <c r="F18" s="109"/>
      <c r="G18" s="109">
        <f>ROUND(F18*E18,2)</f>
        <v>0</v>
      </c>
    </row>
    <row r="19" spans="1:8" x14ac:dyDescent="0.25">
      <c r="A19" s="26"/>
      <c r="B19" s="26"/>
      <c r="C19" s="101" t="s">
        <v>31</v>
      </c>
      <c r="D19" s="26"/>
      <c r="E19" s="110"/>
      <c r="F19" s="111"/>
      <c r="G19" s="111">
        <f>G18</f>
        <v>0</v>
      </c>
    </row>
    <row r="20" spans="1:8" x14ac:dyDescent="0.25">
      <c r="A20" s="21"/>
      <c r="B20" s="21" t="s">
        <v>32</v>
      </c>
      <c r="C20" s="22" t="s">
        <v>33</v>
      </c>
      <c r="D20" s="21"/>
      <c r="E20" s="108"/>
      <c r="F20" s="108"/>
      <c r="G20" s="108"/>
    </row>
    <row r="21" spans="1:8" ht="22.5" x14ac:dyDescent="0.25">
      <c r="A21" s="23">
        <v>9</v>
      </c>
      <c r="B21" s="23"/>
      <c r="C21" s="25" t="s">
        <v>34</v>
      </c>
      <c r="D21" s="24" t="s">
        <v>35</v>
      </c>
      <c r="E21" s="109">
        <v>9212.85</v>
      </c>
      <c r="F21" s="109"/>
      <c r="G21" s="109">
        <f>ROUND(F21*E21,2)</f>
        <v>0</v>
      </c>
    </row>
    <row r="22" spans="1:8" ht="22.5" x14ac:dyDescent="0.25">
      <c r="A22" s="23">
        <v>10</v>
      </c>
      <c r="B22" s="23"/>
      <c r="C22" s="25" t="s">
        <v>36</v>
      </c>
      <c r="D22" s="24" t="s">
        <v>35</v>
      </c>
      <c r="E22" s="109">
        <v>4731.3900000000003</v>
      </c>
      <c r="F22" s="109"/>
      <c r="G22" s="109">
        <f>ROUND(F22*E22,2)</f>
        <v>0</v>
      </c>
    </row>
    <row r="23" spans="1:8" x14ac:dyDescent="0.25">
      <c r="A23" s="26"/>
      <c r="B23" s="26"/>
      <c r="C23" s="101" t="s">
        <v>37</v>
      </c>
      <c r="D23" s="26"/>
      <c r="E23" s="110"/>
      <c r="F23" s="111"/>
      <c r="G23" s="111">
        <f>G21+G22</f>
        <v>0</v>
      </c>
    </row>
    <row r="24" spans="1:8" x14ac:dyDescent="0.25">
      <c r="A24" s="21"/>
      <c r="B24" s="21" t="s">
        <v>38</v>
      </c>
      <c r="C24" s="22" t="s">
        <v>39</v>
      </c>
      <c r="D24" s="21"/>
      <c r="E24" s="108"/>
      <c r="F24" s="108"/>
      <c r="G24" s="108"/>
    </row>
    <row r="25" spans="1:8" ht="33.75" x14ac:dyDescent="0.25">
      <c r="A25" s="23">
        <v>11</v>
      </c>
      <c r="B25" s="23"/>
      <c r="C25" s="189" t="s">
        <v>719</v>
      </c>
      <c r="D25" s="24" t="s">
        <v>40</v>
      </c>
      <c r="E25" s="109">
        <v>4281.1000000000004</v>
      </c>
      <c r="F25" s="109"/>
      <c r="G25" s="109">
        <f t="shared" ref="G25:G42" si="0">ROUND(F25*E25,2)</f>
        <v>0</v>
      </c>
      <c r="H25" s="139"/>
    </row>
    <row r="26" spans="1:8" ht="33.75" x14ac:dyDescent="0.25">
      <c r="A26" s="23">
        <v>12</v>
      </c>
      <c r="B26" s="23"/>
      <c r="C26" s="189" t="s">
        <v>720</v>
      </c>
      <c r="D26" s="24" t="s">
        <v>40</v>
      </c>
      <c r="E26" s="109">
        <v>292.5</v>
      </c>
      <c r="F26" s="109"/>
      <c r="G26" s="109">
        <f t="shared" si="0"/>
        <v>0</v>
      </c>
      <c r="H26" s="139"/>
    </row>
    <row r="27" spans="1:8" ht="33.75" x14ac:dyDescent="0.25">
      <c r="A27" s="23">
        <v>13</v>
      </c>
      <c r="B27" s="23"/>
      <c r="C27" s="189" t="s">
        <v>721</v>
      </c>
      <c r="D27" s="24" t="s">
        <v>40</v>
      </c>
      <c r="E27" s="109">
        <v>2672.1</v>
      </c>
      <c r="F27" s="109"/>
      <c r="G27" s="109">
        <f t="shared" si="0"/>
        <v>0</v>
      </c>
      <c r="H27" s="139"/>
    </row>
    <row r="28" spans="1:8" ht="33.75" x14ac:dyDescent="0.25">
      <c r="A28" s="23">
        <v>14</v>
      </c>
      <c r="B28" s="23"/>
      <c r="C28" s="189" t="s">
        <v>722</v>
      </c>
      <c r="D28" s="24" t="s">
        <v>40</v>
      </c>
      <c r="E28" s="109">
        <v>109</v>
      </c>
      <c r="F28" s="109"/>
      <c r="G28" s="109">
        <f t="shared" si="0"/>
        <v>0</v>
      </c>
      <c r="H28" s="139"/>
    </row>
    <row r="29" spans="1:8" ht="22.5" x14ac:dyDescent="0.25">
      <c r="A29" s="23">
        <v>15</v>
      </c>
      <c r="B29" s="23"/>
      <c r="C29" s="27" t="s">
        <v>41</v>
      </c>
      <c r="D29" s="24" t="s">
        <v>42</v>
      </c>
      <c r="E29" s="109">
        <v>699.3</v>
      </c>
      <c r="F29" s="109"/>
      <c r="G29" s="109">
        <f t="shared" si="0"/>
        <v>0</v>
      </c>
      <c r="H29" s="139"/>
    </row>
    <row r="30" spans="1:8" ht="22.5" x14ac:dyDescent="0.25">
      <c r="A30" s="23">
        <v>16</v>
      </c>
      <c r="B30" s="23"/>
      <c r="C30" s="27" t="s">
        <v>43</v>
      </c>
      <c r="D30" s="24" t="s">
        <v>42</v>
      </c>
      <c r="E30" s="109">
        <v>124.9</v>
      </c>
      <c r="F30" s="109"/>
      <c r="G30" s="109">
        <f t="shared" si="0"/>
        <v>0</v>
      </c>
      <c r="H30" s="139"/>
    </row>
    <row r="31" spans="1:8" ht="22.5" x14ac:dyDescent="0.25">
      <c r="A31" s="23">
        <v>17</v>
      </c>
      <c r="B31" s="23"/>
      <c r="C31" s="27" t="s">
        <v>44</v>
      </c>
      <c r="D31" s="24" t="s">
        <v>42</v>
      </c>
      <c r="E31" s="109">
        <v>893</v>
      </c>
      <c r="F31" s="109"/>
      <c r="G31" s="109">
        <f t="shared" si="0"/>
        <v>0</v>
      </c>
      <c r="H31" s="139"/>
    </row>
    <row r="32" spans="1:8" x14ac:dyDescent="0.25">
      <c r="A32" s="23">
        <v>18</v>
      </c>
      <c r="B32" s="23"/>
      <c r="C32" s="27" t="s">
        <v>45</v>
      </c>
      <c r="D32" s="24" t="s">
        <v>42</v>
      </c>
      <c r="E32" s="109">
        <v>151.4</v>
      </c>
      <c r="F32" s="109"/>
      <c r="G32" s="109">
        <f t="shared" si="0"/>
        <v>0</v>
      </c>
    </row>
    <row r="33" spans="1:7" ht="22.5" x14ac:dyDescent="0.25">
      <c r="A33" s="23">
        <v>19</v>
      </c>
      <c r="B33" s="23"/>
      <c r="C33" s="27" t="s">
        <v>46</v>
      </c>
      <c r="D33" s="24" t="s">
        <v>47</v>
      </c>
      <c r="E33" s="109">
        <v>23</v>
      </c>
      <c r="F33" s="109"/>
      <c r="G33" s="109">
        <f t="shared" si="0"/>
        <v>0</v>
      </c>
    </row>
    <row r="34" spans="1:7" ht="22.5" x14ac:dyDescent="0.25">
      <c r="A34" s="23">
        <v>20</v>
      </c>
      <c r="B34" s="23"/>
      <c r="C34" s="27" t="s">
        <v>48</v>
      </c>
      <c r="D34" s="24" t="s">
        <v>47</v>
      </c>
      <c r="E34" s="109">
        <v>33</v>
      </c>
      <c r="F34" s="109"/>
      <c r="G34" s="109">
        <f t="shared" si="0"/>
        <v>0</v>
      </c>
    </row>
    <row r="35" spans="1:7" x14ac:dyDescent="0.25">
      <c r="A35" s="23">
        <v>21</v>
      </c>
      <c r="B35" s="23"/>
      <c r="C35" s="27" t="s">
        <v>49</v>
      </c>
      <c r="D35" s="28" t="s">
        <v>47</v>
      </c>
      <c r="E35" s="109">
        <v>7</v>
      </c>
      <c r="F35" s="112"/>
      <c r="G35" s="109">
        <f t="shared" si="0"/>
        <v>0</v>
      </c>
    </row>
    <row r="36" spans="1:7" x14ac:dyDescent="0.25">
      <c r="A36" s="23">
        <v>22</v>
      </c>
      <c r="B36" s="23"/>
      <c r="C36" s="27" t="s">
        <v>50</v>
      </c>
      <c r="D36" s="28" t="s">
        <v>47</v>
      </c>
      <c r="E36" s="109">
        <v>2</v>
      </c>
      <c r="F36" s="112"/>
      <c r="G36" s="109">
        <f t="shared" si="0"/>
        <v>0</v>
      </c>
    </row>
    <row r="37" spans="1:7" x14ac:dyDescent="0.25">
      <c r="A37" s="23">
        <v>23</v>
      </c>
      <c r="B37" s="23"/>
      <c r="C37" s="27" t="s">
        <v>51</v>
      </c>
      <c r="D37" s="24" t="s">
        <v>40</v>
      </c>
      <c r="E37" s="109">
        <v>17</v>
      </c>
      <c r="F37" s="109"/>
      <c r="G37" s="109">
        <f t="shared" si="0"/>
        <v>0</v>
      </c>
    </row>
    <row r="38" spans="1:7" x14ac:dyDescent="0.25">
      <c r="A38" s="23">
        <v>24</v>
      </c>
      <c r="B38" s="23"/>
      <c r="C38" s="27" t="s">
        <v>52</v>
      </c>
      <c r="D38" s="24" t="s">
        <v>42</v>
      </c>
      <c r="E38" s="109">
        <v>115</v>
      </c>
      <c r="F38" s="109"/>
      <c r="G38" s="109">
        <f t="shared" si="0"/>
        <v>0</v>
      </c>
    </row>
    <row r="39" spans="1:7" x14ac:dyDescent="0.25">
      <c r="A39" s="23">
        <v>25</v>
      </c>
      <c r="B39" s="23"/>
      <c r="C39" s="27" t="s">
        <v>53</v>
      </c>
      <c r="D39" s="24" t="s">
        <v>54</v>
      </c>
      <c r="E39" s="109">
        <v>65</v>
      </c>
      <c r="F39" s="109"/>
      <c r="G39" s="109">
        <f t="shared" si="0"/>
        <v>0</v>
      </c>
    </row>
    <row r="40" spans="1:7" ht="22.5" x14ac:dyDescent="0.25">
      <c r="A40" s="23">
        <v>26</v>
      </c>
      <c r="B40" s="23"/>
      <c r="C40" s="27" t="s">
        <v>55</v>
      </c>
      <c r="D40" s="24" t="s">
        <v>47</v>
      </c>
      <c r="E40" s="109">
        <v>30</v>
      </c>
      <c r="F40" s="109"/>
      <c r="G40" s="109">
        <f t="shared" si="0"/>
        <v>0</v>
      </c>
    </row>
    <row r="41" spans="1:7" ht="22.5" x14ac:dyDescent="0.25">
      <c r="A41" s="23">
        <v>27</v>
      </c>
      <c r="B41" s="23"/>
      <c r="C41" s="27" t="s">
        <v>56</v>
      </c>
      <c r="D41" s="28" t="s">
        <v>42</v>
      </c>
      <c r="E41" s="109">
        <v>20</v>
      </c>
      <c r="F41" s="112"/>
      <c r="G41" s="109">
        <f t="shared" si="0"/>
        <v>0</v>
      </c>
    </row>
    <row r="42" spans="1:7" x14ac:dyDescent="0.25">
      <c r="A42" s="23">
        <v>28</v>
      </c>
      <c r="B42" s="23"/>
      <c r="C42" s="27" t="s">
        <v>57</v>
      </c>
      <c r="D42" s="28" t="s">
        <v>42</v>
      </c>
      <c r="E42" s="109">
        <v>8</v>
      </c>
      <c r="F42" s="112"/>
      <c r="G42" s="109">
        <f t="shared" si="0"/>
        <v>0</v>
      </c>
    </row>
    <row r="43" spans="1:7" x14ac:dyDescent="0.25">
      <c r="A43" s="26"/>
      <c r="B43" s="26"/>
      <c r="C43" s="101" t="s">
        <v>58</v>
      </c>
      <c r="D43" s="94"/>
      <c r="E43" s="110"/>
      <c r="F43" s="113"/>
      <c r="G43" s="111">
        <f>SUM(G25:G42)</f>
        <v>0</v>
      </c>
    </row>
    <row r="44" spans="1:7" x14ac:dyDescent="0.25">
      <c r="A44" s="26"/>
      <c r="B44" s="26"/>
      <c r="C44" s="101" t="s">
        <v>59</v>
      </c>
      <c r="D44" s="94"/>
      <c r="E44" s="110"/>
      <c r="F44" s="113"/>
      <c r="G44" s="111">
        <f>G43+G23+G19+G16+G9+G6</f>
        <v>0</v>
      </c>
    </row>
    <row r="45" spans="1:7" x14ac:dyDescent="0.25">
      <c r="A45" s="29"/>
      <c r="B45" s="29" t="s">
        <v>60</v>
      </c>
      <c r="C45" s="30" t="s">
        <v>61</v>
      </c>
      <c r="D45" s="29"/>
      <c r="E45" s="114"/>
      <c r="F45" s="115"/>
      <c r="G45" s="114"/>
    </row>
    <row r="46" spans="1:7" x14ac:dyDescent="0.25">
      <c r="A46" s="31"/>
      <c r="B46" s="31" t="s">
        <v>62</v>
      </c>
      <c r="C46" s="32" t="s">
        <v>63</v>
      </c>
      <c r="D46" s="31"/>
      <c r="E46" s="116"/>
      <c r="F46" s="117"/>
      <c r="G46" s="116"/>
    </row>
    <row r="47" spans="1:7" ht="22.5" x14ac:dyDescent="0.25">
      <c r="A47" s="33">
        <v>29</v>
      </c>
      <c r="B47" s="34" t="s">
        <v>64</v>
      </c>
      <c r="C47" s="35" t="s">
        <v>65</v>
      </c>
      <c r="D47" s="36" t="s">
        <v>35</v>
      </c>
      <c r="E47" s="118">
        <v>1834.01</v>
      </c>
      <c r="F47" s="119"/>
      <c r="G47" s="109">
        <f>ROUND(F47*E47,2)</f>
        <v>0</v>
      </c>
    </row>
    <row r="48" spans="1:7" ht="22.5" x14ac:dyDescent="0.25">
      <c r="A48" s="33">
        <v>30</v>
      </c>
      <c r="B48" s="34" t="s">
        <v>64</v>
      </c>
      <c r="C48" s="35" t="s">
        <v>66</v>
      </c>
      <c r="D48" s="36" t="s">
        <v>35</v>
      </c>
      <c r="E48" s="118">
        <v>16506.03</v>
      </c>
      <c r="F48" s="119"/>
      <c r="G48" s="109">
        <f>ROUND(F48*E48,2)</f>
        <v>0</v>
      </c>
    </row>
    <row r="49" spans="1:7" x14ac:dyDescent="0.25">
      <c r="A49" s="95"/>
      <c r="B49" s="95"/>
      <c r="C49" s="102" t="s">
        <v>67</v>
      </c>
      <c r="D49" s="95"/>
      <c r="E49" s="120"/>
      <c r="F49" s="121"/>
      <c r="G49" s="122">
        <f>G47+G48</f>
        <v>0</v>
      </c>
    </row>
    <row r="50" spans="1:7" x14ac:dyDescent="0.25">
      <c r="A50" s="21"/>
      <c r="B50" s="21" t="s">
        <v>68</v>
      </c>
      <c r="C50" s="22" t="s">
        <v>69</v>
      </c>
      <c r="D50" s="21"/>
      <c r="E50" s="108"/>
      <c r="F50" s="108"/>
      <c r="G50" s="108"/>
    </row>
    <row r="51" spans="1:7" ht="22.5" x14ac:dyDescent="0.25">
      <c r="A51" s="23">
        <v>31</v>
      </c>
      <c r="B51" s="23" t="s">
        <v>245</v>
      </c>
      <c r="C51" s="189" t="s">
        <v>713</v>
      </c>
      <c r="D51" s="186" t="s">
        <v>40</v>
      </c>
      <c r="E51" s="187">
        <v>13275.15</v>
      </c>
      <c r="F51" s="123"/>
      <c r="G51" s="109">
        <f>ROUND(F51*E51,2)</f>
        <v>0</v>
      </c>
    </row>
    <row r="52" spans="1:7" x14ac:dyDescent="0.25">
      <c r="A52" s="26"/>
      <c r="B52" s="26"/>
      <c r="C52" s="101" t="s">
        <v>70</v>
      </c>
      <c r="D52" s="26"/>
      <c r="E52" s="110"/>
      <c r="F52" s="111"/>
      <c r="G52" s="111">
        <f>G51</f>
        <v>0</v>
      </c>
    </row>
    <row r="53" spans="1:7" ht="22.5" x14ac:dyDescent="0.25">
      <c r="A53" s="21"/>
      <c r="B53" s="21" t="s">
        <v>71</v>
      </c>
      <c r="C53" s="22" t="s">
        <v>72</v>
      </c>
      <c r="D53" s="21"/>
      <c r="E53" s="108"/>
      <c r="F53" s="108"/>
      <c r="G53" s="108"/>
    </row>
    <row r="54" spans="1:7" ht="22.5" x14ac:dyDescent="0.25">
      <c r="A54" s="23">
        <v>32</v>
      </c>
      <c r="B54" s="23" t="s">
        <v>245</v>
      </c>
      <c r="C54" s="25" t="s">
        <v>718</v>
      </c>
      <c r="D54" s="24" t="s">
        <v>40</v>
      </c>
      <c r="E54" s="190">
        <v>9569.0499999999993</v>
      </c>
      <c r="F54" s="109"/>
      <c r="G54" s="109">
        <f>ROUND(F54*E54,2)</f>
        <v>0</v>
      </c>
    </row>
    <row r="55" spans="1:7" ht="22.5" x14ac:dyDescent="0.25">
      <c r="A55" s="23" t="s">
        <v>714</v>
      </c>
      <c r="B55" s="23"/>
      <c r="C55" s="189" t="s">
        <v>716</v>
      </c>
      <c r="D55" s="191" t="s">
        <v>40</v>
      </c>
      <c r="E55" s="190">
        <v>470.73</v>
      </c>
      <c r="F55" s="23"/>
      <c r="G55" s="23"/>
    </row>
    <row r="56" spans="1:7" ht="22.5" x14ac:dyDescent="0.25">
      <c r="A56" s="23" t="s">
        <v>715</v>
      </c>
      <c r="B56" s="23"/>
      <c r="C56" s="189" t="s">
        <v>717</v>
      </c>
      <c r="D56" s="191" t="s">
        <v>40</v>
      </c>
      <c r="E56" s="190">
        <v>344.97</v>
      </c>
      <c r="F56" s="23"/>
      <c r="G56" s="23"/>
    </row>
    <row r="57" spans="1:7" x14ac:dyDescent="0.25">
      <c r="A57" s="26"/>
      <c r="B57" s="26"/>
      <c r="C57" s="101" t="s">
        <v>73</v>
      </c>
      <c r="D57" s="26"/>
      <c r="E57" s="110"/>
      <c r="F57" s="111"/>
      <c r="G57" s="111">
        <f>G54</f>
        <v>0</v>
      </c>
    </row>
    <row r="58" spans="1:7" x14ac:dyDescent="0.25">
      <c r="A58" s="31"/>
      <c r="B58" s="31" t="s">
        <v>74</v>
      </c>
      <c r="C58" s="32" t="s">
        <v>75</v>
      </c>
      <c r="D58" s="31"/>
      <c r="E58" s="124"/>
      <c r="F58" s="117"/>
      <c r="G58" s="116"/>
    </row>
    <row r="59" spans="1:7" x14ac:dyDescent="0.25">
      <c r="A59" s="37">
        <v>33</v>
      </c>
      <c r="B59" s="38" t="s">
        <v>76</v>
      </c>
      <c r="C59" s="39" t="s">
        <v>77</v>
      </c>
      <c r="D59" s="40" t="s">
        <v>35</v>
      </c>
      <c r="E59" s="118">
        <v>76096.56</v>
      </c>
      <c r="F59" s="118"/>
      <c r="G59" s="109">
        <f>ROUND(F59*E59,2)</f>
        <v>0</v>
      </c>
    </row>
    <row r="60" spans="1:7" x14ac:dyDescent="0.25">
      <c r="A60" s="37">
        <v>34</v>
      </c>
      <c r="B60" s="38" t="s">
        <v>76</v>
      </c>
      <c r="C60" s="39" t="s">
        <v>78</v>
      </c>
      <c r="D60" s="40" t="s">
        <v>35</v>
      </c>
      <c r="E60" s="118">
        <v>16506.03</v>
      </c>
      <c r="F60" s="118"/>
      <c r="G60" s="109">
        <f>ROUND(F60*E60,2)</f>
        <v>0</v>
      </c>
    </row>
    <row r="61" spans="1:7" x14ac:dyDescent="0.25">
      <c r="A61" s="96"/>
      <c r="B61" s="96"/>
      <c r="C61" s="103" t="s">
        <v>79</v>
      </c>
      <c r="D61" s="97"/>
      <c r="E61" s="120"/>
      <c r="F61" s="125"/>
      <c r="G61" s="122">
        <f>SUM(G59:G60)</f>
        <v>0</v>
      </c>
    </row>
    <row r="62" spans="1:7" x14ac:dyDescent="0.25">
      <c r="A62" s="96"/>
      <c r="B62" s="96"/>
      <c r="C62" s="103" t="s">
        <v>80</v>
      </c>
      <c r="D62" s="97"/>
      <c r="E62" s="120"/>
      <c r="F62" s="125"/>
      <c r="G62" s="122">
        <f>G49+G52+G57+G61</f>
        <v>0</v>
      </c>
    </row>
    <row r="63" spans="1:7" x14ac:dyDescent="0.25">
      <c r="A63" s="19"/>
      <c r="B63" s="19" t="s">
        <v>81</v>
      </c>
      <c r="C63" s="20" t="s">
        <v>82</v>
      </c>
      <c r="D63" s="19"/>
      <c r="E63" s="107"/>
      <c r="F63" s="107"/>
      <c r="G63" s="107"/>
    </row>
    <row r="64" spans="1:7" x14ac:dyDescent="0.25">
      <c r="A64" s="21"/>
      <c r="B64" s="21" t="s">
        <v>83</v>
      </c>
      <c r="C64" s="22" t="s">
        <v>84</v>
      </c>
      <c r="D64" s="21"/>
      <c r="E64" s="108"/>
      <c r="F64" s="108"/>
      <c r="G64" s="108"/>
    </row>
    <row r="65" spans="1:7" ht="45" x14ac:dyDescent="0.25">
      <c r="A65" s="23">
        <v>35</v>
      </c>
      <c r="B65" s="23" t="s">
        <v>245</v>
      </c>
      <c r="C65" s="35" t="s">
        <v>85</v>
      </c>
      <c r="D65" s="24" t="s">
        <v>40</v>
      </c>
      <c r="E65" s="109">
        <v>52843.199999999997</v>
      </c>
      <c r="F65" s="109"/>
      <c r="G65" s="109">
        <f>ROUND(F65*E65,2)</f>
        <v>0</v>
      </c>
    </row>
    <row r="66" spans="1:7" x14ac:dyDescent="0.25">
      <c r="A66" s="26"/>
      <c r="B66" s="26"/>
      <c r="C66" s="101" t="s">
        <v>86</v>
      </c>
      <c r="D66" s="26"/>
      <c r="E66" s="110"/>
      <c r="F66" s="111"/>
      <c r="G66" s="111">
        <f>G65</f>
        <v>0</v>
      </c>
    </row>
    <row r="67" spans="1:7" x14ac:dyDescent="0.25">
      <c r="A67" s="21"/>
      <c r="B67" s="21" t="s">
        <v>87</v>
      </c>
      <c r="C67" s="22" t="s">
        <v>88</v>
      </c>
      <c r="D67" s="21"/>
      <c r="E67" s="108"/>
      <c r="F67" s="108"/>
      <c r="G67" s="108"/>
    </row>
    <row r="68" spans="1:7" x14ac:dyDescent="0.25">
      <c r="A68" s="23">
        <v>36</v>
      </c>
      <c r="B68" s="23" t="s">
        <v>245</v>
      </c>
      <c r="C68" s="35" t="s">
        <v>89</v>
      </c>
      <c r="D68" s="24" t="s">
        <v>40</v>
      </c>
      <c r="E68" s="109">
        <v>68987.199999999997</v>
      </c>
      <c r="F68" s="109"/>
      <c r="G68" s="109">
        <f>ROUND(F68*E68,2)</f>
        <v>0</v>
      </c>
    </row>
    <row r="69" spans="1:7" x14ac:dyDescent="0.25">
      <c r="A69" s="23">
        <v>37</v>
      </c>
      <c r="B69" s="23" t="s">
        <v>245</v>
      </c>
      <c r="C69" s="35" t="s">
        <v>90</v>
      </c>
      <c r="D69" s="24" t="s">
        <v>40</v>
      </c>
      <c r="E69" s="109">
        <v>38582.400000000001</v>
      </c>
      <c r="F69" s="109"/>
      <c r="G69" s="109">
        <f>ROUND(F69*E69,2)</f>
        <v>0</v>
      </c>
    </row>
    <row r="70" spans="1:7" x14ac:dyDescent="0.25">
      <c r="A70" s="26"/>
      <c r="B70" s="26"/>
      <c r="C70" s="101" t="s">
        <v>91</v>
      </c>
      <c r="D70" s="26"/>
      <c r="E70" s="110"/>
      <c r="F70" s="111"/>
      <c r="G70" s="111">
        <f>G68+G69</f>
        <v>0</v>
      </c>
    </row>
    <row r="71" spans="1:7" x14ac:dyDescent="0.25">
      <c r="A71" s="21"/>
      <c r="B71" s="21" t="s">
        <v>92</v>
      </c>
      <c r="C71" s="22" t="s">
        <v>93</v>
      </c>
      <c r="D71" s="21"/>
      <c r="E71" s="108"/>
      <c r="F71" s="108"/>
      <c r="G71" s="108"/>
    </row>
    <row r="72" spans="1:7" ht="22.5" x14ac:dyDescent="0.25">
      <c r="A72" s="23">
        <v>38</v>
      </c>
      <c r="B72" s="23" t="s">
        <v>245</v>
      </c>
      <c r="C72" s="25" t="s">
        <v>555</v>
      </c>
      <c r="D72" s="24" t="s">
        <v>40</v>
      </c>
      <c r="E72" s="109">
        <v>18195.84</v>
      </c>
      <c r="F72" s="109"/>
      <c r="G72" s="109">
        <f>ROUND(F72*E72,2)</f>
        <v>0</v>
      </c>
    </row>
    <row r="73" spans="1:7" ht="22.5" x14ac:dyDescent="0.25">
      <c r="A73" s="23">
        <v>39</v>
      </c>
      <c r="B73" s="23" t="s">
        <v>245</v>
      </c>
      <c r="C73" s="25" t="s">
        <v>556</v>
      </c>
      <c r="D73" s="24" t="s">
        <v>40</v>
      </c>
      <c r="E73" s="109">
        <v>12208.94</v>
      </c>
      <c r="F73" s="109"/>
      <c r="G73" s="109">
        <f>ROUND(F73*E73,2)</f>
        <v>0</v>
      </c>
    </row>
    <row r="74" spans="1:7" x14ac:dyDescent="0.25">
      <c r="A74" s="26"/>
      <c r="B74" s="26"/>
      <c r="C74" s="101" t="s">
        <v>94</v>
      </c>
      <c r="D74" s="26"/>
      <c r="E74" s="110"/>
      <c r="F74" s="111"/>
      <c r="G74" s="111">
        <f>G72+G73</f>
        <v>0</v>
      </c>
    </row>
    <row r="75" spans="1:7" x14ac:dyDescent="0.25">
      <c r="A75" s="21"/>
      <c r="B75" s="21" t="s">
        <v>95</v>
      </c>
      <c r="C75" s="22" t="s">
        <v>96</v>
      </c>
      <c r="D75" s="21"/>
      <c r="E75" s="108"/>
      <c r="F75" s="108"/>
      <c r="G75" s="108"/>
    </row>
    <row r="76" spans="1:7" ht="22.5" x14ac:dyDescent="0.25">
      <c r="A76" s="23">
        <v>40</v>
      </c>
      <c r="B76" s="23" t="s">
        <v>245</v>
      </c>
      <c r="C76" s="25" t="s">
        <v>97</v>
      </c>
      <c r="D76" s="24" t="s">
        <v>40</v>
      </c>
      <c r="E76" s="109">
        <v>1439.7</v>
      </c>
      <c r="F76" s="109"/>
      <c r="G76" s="109">
        <f>ROUND(F76*E76,2)</f>
        <v>0</v>
      </c>
    </row>
    <row r="77" spans="1:7" ht="22.5" x14ac:dyDescent="0.25">
      <c r="A77" s="23">
        <v>41</v>
      </c>
      <c r="B77" s="23" t="s">
        <v>245</v>
      </c>
      <c r="C77" s="25" t="s">
        <v>98</v>
      </c>
      <c r="D77" s="24" t="s">
        <v>40</v>
      </c>
      <c r="E77" s="109">
        <v>223.57</v>
      </c>
      <c r="F77" s="109"/>
      <c r="G77" s="109">
        <f>ROUND(F77*E77,2)</f>
        <v>0</v>
      </c>
    </row>
    <row r="78" spans="1:7" x14ac:dyDescent="0.25">
      <c r="A78" s="26"/>
      <c r="B78" s="26"/>
      <c r="C78" s="101" t="s">
        <v>99</v>
      </c>
      <c r="D78" s="26"/>
      <c r="E78" s="110"/>
      <c r="F78" s="111"/>
      <c r="G78" s="111">
        <f>G76+G77</f>
        <v>0</v>
      </c>
    </row>
    <row r="79" spans="1:7" x14ac:dyDescent="0.25">
      <c r="A79" s="21"/>
      <c r="B79" s="21" t="s">
        <v>100</v>
      </c>
      <c r="C79" s="22" t="s">
        <v>101</v>
      </c>
      <c r="D79" s="21"/>
      <c r="E79" s="108"/>
      <c r="F79" s="108"/>
      <c r="G79" s="108"/>
    </row>
    <row r="80" spans="1:7" ht="22.5" x14ac:dyDescent="0.25">
      <c r="A80" s="23">
        <v>42</v>
      </c>
      <c r="B80" s="23" t="s">
        <v>245</v>
      </c>
      <c r="C80" s="25" t="s">
        <v>102</v>
      </c>
      <c r="D80" s="24" t="s">
        <v>40</v>
      </c>
      <c r="E80" s="109">
        <v>13118.8</v>
      </c>
      <c r="F80" s="109"/>
      <c r="G80" s="109">
        <f>ROUND(F80*E80,2)</f>
        <v>0</v>
      </c>
    </row>
    <row r="81" spans="1:7" ht="22.5" x14ac:dyDescent="0.25">
      <c r="A81" s="23">
        <v>43</v>
      </c>
      <c r="B81" s="23" t="s">
        <v>245</v>
      </c>
      <c r="C81" s="25" t="s">
        <v>103</v>
      </c>
      <c r="D81" s="24" t="s">
        <v>40</v>
      </c>
      <c r="E81" s="109">
        <v>39131</v>
      </c>
      <c r="F81" s="109"/>
      <c r="G81" s="109">
        <f>ROUND(F81*E81,2)</f>
        <v>0</v>
      </c>
    </row>
    <row r="82" spans="1:7" ht="22.5" x14ac:dyDescent="0.25">
      <c r="A82" s="23">
        <v>44</v>
      </c>
      <c r="B82" s="23" t="s">
        <v>245</v>
      </c>
      <c r="C82" s="25" t="s">
        <v>104</v>
      </c>
      <c r="D82" s="24" t="s">
        <v>40</v>
      </c>
      <c r="E82" s="109">
        <v>11786.6</v>
      </c>
      <c r="F82" s="109"/>
      <c r="G82" s="109">
        <f>ROUND(F82*E82,2)</f>
        <v>0</v>
      </c>
    </row>
    <row r="83" spans="1:7" x14ac:dyDescent="0.25">
      <c r="A83" s="26"/>
      <c r="B83" s="26"/>
      <c r="C83" s="101" t="s">
        <v>105</v>
      </c>
      <c r="D83" s="26"/>
      <c r="E83" s="110"/>
      <c r="F83" s="111"/>
      <c r="G83" s="111">
        <f>G80+G81+G82</f>
        <v>0</v>
      </c>
    </row>
    <row r="84" spans="1:7" ht="22.5" x14ac:dyDescent="0.25">
      <c r="A84" s="21"/>
      <c r="B84" s="21" t="s">
        <v>106</v>
      </c>
      <c r="C84" s="22" t="s">
        <v>107</v>
      </c>
      <c r="D84" s="21"/>
      <c r="E84" s="108"/>
      <c r="F84" s="108"/>
      <c r="G84" s="108"/>
    </row>
    <row r="85" spans="1:7" ht="33.75" x14ac:dyDescent="0.25">
      <c r="A85" s="23">
        <v>45</v>
      </c>
      <c r="B85" s="23" t="s">
        <v>245</v>
      </c>
      <c r="C85" s="25" t="s">
        <v>108</v>
      </c>
      <c r="D85" s="24" t="s">
        <v>40</v>
      </c>
      <c r="E85" s="109">
        <v>35900.6</v>
      </c>
      <c r="F85" s="109"/>
      <c r="G85" s="109">
        <f>ROUND(F85*E85,2)</f>
        <v>0</v>
      </c>
    </row>
    <row r="86" spans="1:7" ht="33.75" x14ac:dyDescent="0.25">
      <c r="A86" s="23">
        <v>46</v>
      </c>
      <c r="B86" s="23" t="s">
        <v>245</v>
      </c>
      <c r="C86" s="25" t="s">
        <v>109</v>
      </c>
      <c r="D86" s="24" t="s">
        <v>40</v>
      </c>
      <c r="E86" s="109">
        <v>12010.2</v>
      </c>
      <c r="F86" s="109"/>
      <c r="G86" s="109">
        <f>ROUND(F86*E86,2)</f>
        <v>0</v>
      </c>
    </row>
    <row r="87" spans="1:7" ht="33.75" x14ac:dyDescent="0.25">
      <c r="A87" s="23">
        <v>47</v>
      </c>
      <c r="B87" s="23" t="s">
        <v>245</v>
      </c>
      <c r="C87" s="25" t="s">
        <v>110</v>
      </c>
      <c r="D87" s="24" t="s">
        <v>40</v>
      </c>
      <c r="E87" s="109">
        <v>601.20000000000005</v>
      </c>
      <c r="F87" s="109"/>
      <c r="G87" s="109">
        <f>ROUND(F87*E87,2)</f>
        <v>0</v>
      </c>
    </row>
    <row r="88" spans="1:7" x14ac:dyDescent="0.25">
      <c r="A88" s="26"/>
      <c r="B88" s="26"/>
      <c r="C88" s="101" t="s">
        <v>111</v>
      </c>
      <c r="D88" s="26"/>
      <c r="E88" s="110"/>
      <c r="F88" s="111"/>
      <c r="G88" s="111">
        <f>G85+G86+G87</f>
        <v>0</v>
      </c>
    </row>
    <row r="89" spans="1:7" ht="22.5" x14ac:dyDescent="0.25">
      <c r="A89" s="21"/>
      <c r="B89" s="21" t="s">
        <v>112</v>
      </c>
      <c r="C89" s="22" t="s">
        <v>113</v>
      </c>
      <c r="D89" s="21"/>
      <c r="E89" s="108"/>
      <c r="F89" s="108"/>
      <c r="G89" s="108"/>
    </row>
    <row r="90" spans="1:7" x14ac:dyDescent="0.25">
      <c r="A90" s="23">
        <v>48</v>
      </c>
      <c r="B90" s="23" t="s">
        <v>245</v>
      </c>
      <c r="C90" s="25" t="s">
        <v>114</v>
      </c>
      <c r="D90" s="24" t="s">
        <v>40</v>
      </c>
      <c r="E90" s="109">
        <v>13667.4</v>
      </c>
      <c r="F90" s="109"/>
      <c r="G90" s="109">
        <f>ROUND(F90*E90,2)</f>
        <v>0</v>
      </c>
    </row>
    <row r="91" spans="1:7" x14ac:dyDescent="0.25">
      <c r="A91" s="23">
        <v>49</v>
      </c>
      <c r="B91" s="23" t="s">
        <v>245</v>
      </c>
      <c r="C91" s="25" t="s">
        <v>115</v>
      </c>
      <c r="D91" s="24" t="s">
        <v>40</v>
      </c>
      <c r="E91" s="109">
        <v>1657.5</v>
      </c>
      <c r="F91" s="109"/>
      <c r="G91" s="109">
        <f>ROUND(F91*E91,2)</f>
        <v>0</v>
      </c>
    </row>
    <row r="92" spans="1:7" x14ac:dyDescent="0.25">
      <c r="A92" s="26"/>
      <c r="B92" s="26"/>
      <c r="C92" s="101" t="s">
        <v>116</v>
      </c>
      <c r="D92" s="26"/>
      <c r="E92" s="110"/>
      <c r="F92" s="111"/>
      <c r="G92" s="111">
        <f>G90+G91</f>
        <v>0</v>
      </c>
    </row>
    <row r="93" spans="1:7" x14ac:dyDescent="0.25">
      <c r="A93" s="26"/>
      <c r="B93" s="26"/>
      <c r="C93" s="101" t="s">
        <v>117</v>
      </c>
      <c r="D93" s="26"/>
      <c r="E93" s="110"/>
      <c r="F93" s="111"/>
      <c r="G93" s="111">
        <f>G92+G88+G83+G78+G74+G70+G66</f>
        <v>0</v>
      </c>
    </row>
    <row r="94" spans="1:7" x14ac:dyDescent="0.25">
      <c r="A94" s="19"/>
      <c r="B94" s="19" t="s">
        <v>118</v>
      </c>
      <c r="C94" s="20" t="s">
        <v>119</v>
      </c>
      <c r="D94" s="19"/>
      <c r="E94" s="107"/>
      <c r="F94" s="107"/>
      <c r="G94" s="107"/>
    </row>
    <row r="95" spans="1:7" x14ac:dyDescent="0.25">
      <c r="A95" s="21"/>
      <c r="B95" s="21" t="s">
        <v>120</v>
      </c>
      <c r="C95" s="22" t="s">
        <v>121</v>
      </c>
      <c r="D95" s="21"/>
      <c r="E95" s="108"/>
      <c r="F95" s="108"/>
      <c r="G95" s="108"/>
    </row>
    <row r="96" spans="1:7" ht="22.5" x14ac:dyDescent="0.25">
      <c r="A96" s="23">
        <v>50</v>
      </c>
      <c r="B96" s="23" t="s">
        <v>245</v>
      </c>
      <c r="C96" s="25" t="s">
        <v>122</v>
      </c>
      <c r="D96" s="24" t="s">
        <v>40</v>
      </c>
      <c r="E96" s="109">
        <v>30404.78</v>
      </c>
      <c r="F96" s="109"/>
      <c r="G96" s="109">
        <f>ROUND(F96*E96,2)</f>
        <v>0</v>
      </c>
    </row>
    <row r="97" spans="1:7" x14ac:dyDescent="0.25">
      <c r="A97" s="26"/>
      <c r="B97" s="26"/>
      <c r="C97" s="101" t="s">
        <v>123</v>
      </c>
      <c r="D97" s="26"/>
      <c r="E97" s="110"/>
      <c r="F97" s="111"/>
      <c r="G97" s="111">
        <f>G96</f>
        <v>0</v>
      </c>
    </row>
    <row r="98" spans="1:7" x14ac:dyDescent="0.25">
      <c r="A98" s="21"/>
      <c r="B98" s="21" t="s">
        <v>124</v>
      </c>
      <c r="C98" s="22" t="s">
        <v>125</v>
      </c>
      <c r="D98" s="21"/>
      <c r="E98" s="108"/>
      <c r="F98" s="108"/>
      <c r="G98" s="108"/>
    </row>
    <row r="99" spans="1:7" ht="22.5" x14ac:dyDescent="0.25">
      <c r="A99" s="23">
        <v>51</v>
      </c>
      <c r="B99" s="23" t="s">
        <v>245</v>
      </c>
      <c r="C99" s="25" t="s">
        <v>126</v>
      </c>
      <c r="D99" s="24" t="s">
        <v>40</v>
      </c>
      <c r="E99" s="109">
        <v>601.20000000000005</v>
      </c>
      <c r="F99" s="109"/>
      <c r="G99" s="109">
        <f>ROUND(F99*E99,2)</f>
        <v>0</v>
      </c>
    </row>
    <row r="100" spans="1:7" x14ac:dyDescent="0.25">
      <c r="A100" s="26"/>
      <c r="B100" s="26"/>
      <c r="C100" s="101" t="s">
        <v>127</v>
      </c>
      <c r="D100" s="26"/>
      <c r="E100" s="110"/>
      <c r="F100" s="111"/>
      <c r="G100" s="111">
        <f>G99</f>
        <v>0</v>
      </c>
    </row>
    <row r="101" spans="1:7" x14ac:dyDescent="0.25">
      <c r="A101" s="21"/>
      <c r="B101" s="21" t="s">
        <v>128</v>
      </c>
      <c r="C101" s="22" t="s">
        <v>129</v>
      </c>
      <c r="D101" s="21"/>
      <c r="E101" s="108"/>
      <c r="F101" s="108"/>
      <c r="G101" s="108"/>
    </row>
    <row r="102" spans="1:7" ht="22.5" x14ac:dyDescent="0.25">
      <c r="A102" s="23">
        <v>52</v>
      </c>
      <c r="B102" s="23" t="s">
        <v>245</v>
      </c>
      <c r="C102" s="27" t="s">
        <v>130</v>
      </c>
      <c r="D102" s="24" t="s">
        <v>40</v>
      </c>
      <c r="E102" s="123">
        <v>7576.5</v>
      </c>
      <c r="F102" s="109"/>
      <c r="G102" s="109">
        <f>ROUND(F102*E102,2)</f>
        <v>0</v>
      </c>
    </row>
    <row r="103" spans="1:7" ht="22.5" x14ac:dyDescent="0.25">
      <c r="A103" s="26"/>
      <c r="B103" s="26"/>
      <c r="C103" s="101" t="s">
        <v>131</v>
      </c>
      <c r="D103" s="26"/>
      <c r="E103" s="110"/>
      <c r="F103" s="111"/>
      <c r="G103" s="111">
        <f>G102</f>
        <v>0</v>
      </c>
    </row>
    <row r="104" spans="1:7" x14ac:dyDescent="0.25">
      <c r="A104" s="21"/>
      <c r="B104" s="21" t="s">
        <v>124</v>
      </c>
      <c r="C104" s="22" t="s">
        <v>132</v>
      </c>
      <c r="D104" s="21"/>
      <c r="E104" s="108"/>
      <c r="F104" s="108"/>
      <c r="G104" s="108"/>
    </row>
    <row r="105" spans="1:7" ht="22.5" x14ac:dyDescent="0.25">
      <c r="A105" s="23">
        <v>53</v>
      </c>
      <c r="B105" s="23" t="s">
        <v>245</v>
      </c>
      <c r="C105" s="25" t="s">
        <v>133</v>
      </c>
      <c r="D105" s="24" t="s">
        <v>40</v>
      </c>
      <c r="E105" s="109">
        <v>5.69</v>
      </c>
      <c r="F105" s="109"/>
      <c r="G105" s="109">
        <f>ROUND(F105*E105,2)</f>
        <v>0</v>
      </c>
    </row>
    <row r="106" spans="1:7" x14ac:dyDescent="0.25">
      <c r="A106" s="26"/>
      <c r="B106" s="26"/>
      <c r="C106" s="101" t="s">
        <v>123</v>
      </c>
      <c r="D106" s="26"/>
      <c r="E106" s="110"/>
      <c r="F106" s="111"/>
      <c r="G106" s="111">
        <f>G105</f>
        <v>0</v>
      </c>
    </row>
    <row r="107" spans="1:7" x14ac:dyDescent="0.25">
      <c r="A107" s="21"/>
      <c r="B107" s="21" t="s">
        <v>134</v>
      </c>
      <c r="C107" s="22" t="s">
        <v>135</v>
      </c>
      <c r="D107" s="21"/>
      <c r="E107" s="108"/>
      <c r="F107" s="108"/>
      <c r="G107" s="108"/>
    </row>
    <row r="108" spans="1:7" ht="22.5" x14ac:dyDescent="0.25">
      <c r="A108" s="41">
        <v>54</v>
      </c>
      <c r="B108" s="41" t="s">
        <v>245</v>
      </c>
      <c r="C108" s="27" t="s">
        <v>136</v>
      </c>
      <c r="D108" s="42" t="s">
        <v>40</v>
      </c>
      <c r="E108" s="123">
        <v>7576.5</v>
      </c>
      <c r="F108" s="123"/>
      <c r="G108" s="109">
        <f>ROUND(F108*E108,2)</f>
        <v>0</v>
      </c>
    </row>
    <row r="109" spans="1:7" ht="22.5" x14ac:dyDescent="0.25">
      <c r="A109" s="23">
        <v>55</v>
      </c>
      <c r="B109" s="23" t="s">
        <v>245</v>
      </c>
      <c r="C109" s="25" t="s">
        <v>137</v>
      </c>
      <c r="D109" s="24" t="s">
        <v>40</v>
      </c>
      <c r="E109" s="109">
        <v>18195.84</v>
      </c>
      <c r="F109" s="109"/>
      <c r="G109" s="109">
        <f>ROUND(F109*E109,2)</f>
        <v>0</v>
      </c>
    </row>
    <row r="110" spans="1:7" ht="22.5" x14ac:dyDescent="0.25">
      <c r="A110" s="23">
        <v>56</v>
      </c>
      <c r="B110" s="23" t="s">
        <v>245</v>
      </c>
      <c r="C110" s="25" t="s">
        <v>138</v>
      </c>
      <c r="D110" s="24" t="s">
        <v>40</v>
      </c>
      <c r="E110" s="109">
        <v>12208.94</v>
      </c>
      <c r="F110" s="109"/>
      <c r="G110" s="109">
        <f>ROUND(F110*E110,2)</f>
        <v>0</v>
      </c>
    </row>
    <row r="111" spans="1:7" x14ac:dyDescent="0.25">
      <c r="A111" s="26"/>
      <c r="B111" s="26"/>
      <c r="C111" s="101" t="s">
        <v>123</v>
      </c>
      <c r="D111" s="26"/>
      <c r="E111" s="110"/>
      <c r="F111" s="111"/>
      <c r="G111" s="111">
        <f>G110+G109+G108</f>
        <v>0</v>
      </c>
    </row>
    <row r="112" spans="1:7" x14ac:dyDescent="0.25">
      <c r="A112" s="21"/>
      <c r="B112" s="21" t="s">
        <v>128</v>
      </c>
      <c r="C112" s="22" t="s">
        <v>139</v>
      </c>
      <c r="D112" s="21"/>
      <c r="E112" s="108"/>
      <c r="F112" s="108"/>
      <c r="G112" s="108"/>
    </row>
    <row r="113" spans="1:7" ht="22.5" x14ac:dyDescent="0.25">
      <c r="A113" s="23">
        <v>57</v>
      </c>
      <c r="B113" s="23" t="s">
        <v>245</v>
      </c>
      <c r="C113" s="25" t="s">
        <v>140</v>
      </c>
      <c r="D113" s="24" t="s">
        <v>40</v>
      </c>
      <c r="E113" s="109">
        <v>601.20000000000005</v>
      </c>
      <c r="F113" s="109"/>
      <c r="G113" s="109">
        <f>ROUND(F113*E113,2)</f>
        <v>0</v>
      </c>
    </row>
    <row r="114" spans="1:7" x14ac:dyDescent="0.25">
      <c r="A114" s="26"/>
      <c r="B114" s="26"/>
      <c r="C114" s="101" t="s">
        <v>141</v>
      </c>
      <c r="D114" s="26"/>
      <c r="E114" s="110"/>
      <c r="F114" s="111"/>
      <c r="G114" s="111">
        <f>G113</f>
        <v>0</v>
      </c>
    </row>
    <row r="115" spans="1:7" ht="22.5" x14ac:dyDescent="0.25">
      <c r="A115" s="21"/>
      <c r="B115" s="21" t="s">
        <v>142</v>
      </c>
      <c r="C115" s="22" t="s">
        <v>143</v>
      </c>
      <c r="D115" s="21"/>
      <c r="E115" s="108"/>
      <c r="F115" s="108"/>
      <c r="G115" s="108"/>
    </row>
    <row r="116" spans="1:7" ht="33.75" x14ac:dyDescent="0.25">
      <c r="A116" s="23">
        <v>58</v>
      </c>
      <c r="B116" s="23" t="s">
        <v>245</v>
      </c>
      <c r="C116" s="25" t="s">
        <v>144</v>
      </c>
      <c r="D116" s="24" t="s">
        <v>40</v>
      </c>
      <c r="E116" s="109">
        <v>12298.2</v>
      </c>
      <c r="F116" s="109"/>
      <c r="G116" s="109">
        <f>ROUND(F116*E116,2)</f>
        <v>0</v>
      </c>
    </row>
    <row r="117" spans="1:7" ht="33.75" x14ac:dyDescent="0.25">
      <c r="A117" s="23">
        <v>59</v>
      </c>
      <c r="B117" s="23" t="s">
        <v>245</v>
      </c>
      <c r="C117" s="25" t="s">
        <v>145</v>
      </c>
      <c r="D117" s="24" t="s">
        <v>40</v>
      </c>
      <c r="E117" s="109">
        <v>701</v>
      </c>
      <c r="F117" s="109"/>
      <c r="G117" s="109">
        <f>ROUND(F117*E117,2)</f>
        <v>0</v>
      </c>
    </row>
    <row r="118" spans="1:7" x14ac:dyDescent="0.25">
      <c r="A118" s="26"/>
      <c r="B118" s="26"/>
      <c r="C118" s="101" t="s">
        <v>146</v>
      </c>
      <c r="D118" s="26"/>
      <c r="E118" s="110"/>
      <c r="F118" s="111"/>
      <c r="G118" s="111">
        <f>G117+G116</f>
        <v>0</v>
      </c>
    </row>
    <row r="119" spans="1:7" x14ac:dyDescent="0.25">
      <c r="A119" s="21"/>
      <c r="B119" s="21" t="s">
        <v>147</v>
      </c>
      <c r="C119" s="22" t="s">
        <v>148</v>
      </c>
      <c r="D119" s="21"/>
      <c r="E119" s="108"/>
      <c r="F119" s="108"/>
      <c r="G119" s="108"/>
    </row>
    <row r="120" spans="1:7" ht="33.75" x14ac:dyDescent="0.25">
      <c r="A120" s="23">
        <v>60</v>
      </c>
      <c r="B120" s="23" t="s">
        <v>245</v>
      </c>
      <c r="C120" s="27" t="s">
        <v>149</v>
      </c>
      <c r="D120" s="24" t="s">
        <v>40</v>
      </c>
      <c r="E120" s="109">
        <v>1657.5</v>
      </c>
      <c r="F120" s="109"/>
      <c r="G120" s="109">
        <f>ROUND(F120*E120,2)</f>
        <v>0</v>
      </c>
    </row>
    <row r="121" spans="1:7" x14ac:dyDescent="0.25">
      <c r="A121" s="26"/>
      <c r="B121" s="26"/>
      <c r="C121" s="101" t="s">
        <v>150</v>
      </c>
      <c r="D121" s="26"/>
      <c r="E121" s="110"/>
      <c r="F121" s="111"/>
      <c r="G121" s="111">
        <f>G120</f>
        <v>0</v>
      </c>
    </row>
    <row r="122" spans="1:7" x14ac:dyDescent="0.25">
      <c r="A122" s="21"/>
      <c r="B122" s="21" t="s">
        <v>151</v>
      </c>
      <c r="C122" s="22" t="s">
        <v>152</v>
      </c>
      <c r="D122" s="21"/>
      <c r="E122" s="108"/>
      <c r="F122" s="108"/>
      <c r="G122" s="108"/>
    </row>
    <row r="123" spans="1:7" x14ac:dyDescent="0.25">
      <c r="A123" s="23">
        <v>61</v>
      </c>
      <c r="B123" s="23" t="s">
        <v>245</v>
      </c>
      <c r="C123" s="25" t="s">
        <v>153</v>
      </c>
      <c r="D123" s="24" t="s">
        <v>40</v>
      </c>
      <c r="E123" s="109">
        <v>668.2</v>
      </c>
      <c r="F123" s="109"/>
      <c r="G123" s="109">
        <f>ROUND(F123*E123,2)</f>
        <v>0</v>
      </c>
    </row>
    <row r="124" spans="1:7" x14ac:dyDescent="0.25">
      <c r="A124" s="26"/>
      <c r="B124" s="26"/>
      <c r="C124" s="101" t="s">
        <v>154</v>
      </c>
      <c r="D124" s="26"/>
      <c r="E124" s="110"/>
      <c r="F124" s="111"/>
      <c r="G124" s="111">
        <f>G123</f>
        <v>0</v>
      </c>
    </row>
    <row r="125" spans="1:7" x14ac:dyDescent="0.25">
      <c r="A125" s="26"/>
      <c r="B125" s="26"/>
      <c r="C125" s="101" t="s">
        <v>155</v>
      </c>
      <c r="D125" s="26"/>
      <c r="E125" s="110"/>
      <c r="F125" s="111"/>
      <c r="G125" s="111">
        <f>G124+G121+G118+G114+G111+G106+G103+G100+G97</f>
        <v>0</v>
      </c>
    </row>
    <row r="126" spans="1:7" x14ac:dyDescent="0.25">
      <c r="A126" s="19"/>
      <c r="B126" s="19" t="s">
        <v>156</v>
      </c>
      <c r="C126" s="20" t="s">
        <v>157</v>
      </c>
      <c r="D126" s="19"/>
      <c r="E126" s="107"/>
      <c r="F126" s="107"/>
      <c r="G126" s="107"/>
    </row>
    <row r="127" spans="1:7" x14ac:dyDescent="0.25">
      <c r="A127" s="21"/>
      <c r="B127" s="21" t="s">
        <v>158</v>
      </c>
      <c r="C127" s="22" t="s">
        <v>159</v>
      </c>
      <c r="D127" s="21"/>
      <c r="E127" s="108"/>
      <c r="F127" s="108"/>
      <c r="G127" s="108"/>
    </row>
    <row r="128" spans="1:7" x14ac:dyDescent="0.25">
      <c r="A128" s="41">
        <v>62</v>
      </c>
      <c r="B128" s="41" t="s">
        <v>245</v>
      </c>
      <c r="C128" s="27" t="s">
        <v>553</v>
      </c>
      <c r="D128" s="42" t="s">
        <v>40</v>
      </c>
      <c r="E128" s="123">
        <v>11260.75</v>
      </c>
      <c r="F128" s="123"/>
      <c r="G128" s="109">
        <f>ROUND(F128*E128,2)</f>
        <v>0</v>
      </c>
    </row>
    <row r="129" spans="1:7" x14ac:dyDescent="0.25">
      <c r="A129" s="26"/>
      <c r="B129" s="26"/>
      <c r="C129" s="101" t="s">
        <v>160</v>
      </c>
      <c r="D129" s="26"/>
      <c r="E129" s="110"/>
      <c r="F129" s="111"/>
      <c r="G129" s="111">
        <f>G128</f>
        <v>0</v>
      </c>
    </row>
    <row r="130" spans="1:7" x14ac:dyDescent="0.25">
      <c r="A130" s="21"/>
      <c r="B130" s="21" t="s">
        <v>161</v>
      </c>
      <c r="C130" s="22" t="s">
        <v>162</v>
      </c>
      <c r="D130" s="21"/>
      <c r="E130" s="108"/>
      <c r="F130" s="108"/>
      <c r="G130" s="108"/>
    </row>
    <row r="131" spans="1:7" x14ac:dyDescent="0.25">
      <c r="A131" s="23">
        <v>63</v>
      </c>
      <c r="B131" s="41"/>
      <c r="C131" s="27" t="s">
        <v>163</v>
      </c>
      <c r="D131" s="42" t="s">
        <v>40</v>
      </c>
      <c r="E131" s="123">
        <v>673.16</v>
      </c>
      <c r="F131" s="109"/>
      <c r="G131" s="109">
        <f>ROUND(F131*E131,2)</f>
        <v>0</v>
      </c>
    </row>
    <row r="132" spans="1:7" x14ac:dyDescent="0.25">
      <c r="A132" s="26"/>
      <c r="B132" s="98"/>
      <c r="C132" s="104" t="s">
        <v>164</v>
      </c>
      <c r="D132" s="98"/>
      <c r="E132" s="126"/>
      <c r="F132" s="111"/>
      <c r="G132" s="111">
        <f>G131</f>
        <v>0</v>
      </c>
    </row>
    <row r="133" spans="1:7" x14ac:dyDescent="0.25">
      <c r="A133" s="21"/>
      <c r="B133" s="43" t="s">
        <v>165</v>
      </c>
      <c r="C133" s="44" t="s">
        <v>166</v>
      </c>
      <c r="D133" s="43"/>
      <c r="E133" s="127"/>
      <c r="F133" s="108"/>
      <c r="G133" s="108"/>
    </row>
    <row r="134" spans="1:7" ht="22.5" x14ac:dyDescent="0.25">
      <c r="A134" s="23">
        <v>64</v>
      </c>
      <c r="B134" s="41"/>
      <c r="C134" s="27" t="s">
        <v>167</v>
      </c>
      <c r="D134" s="42" t="s">
        <v>42</v>
      </c>
      <c r="E134" s="123">
        <v>115</v>
      </c>
      <c r="F134" s="109"/>
      <c r="G134" s="109">
        <f>ROUND(F134*E134,2)</f>
        <v>0</v>
      </c>
    </row>
    <row r="135" spans="1:7" ht="22.5" x14ac:dyDescent="0.25">
      <c r="A135" s="23">
        <v>65</v>
      </c>
      <c r="B135" s="41"/>
      <c r="C135" s="27" t="s">
        <v>168</v>
      </c>
      <c r="D135" s="42" t="s">
        <v>40</v>
      </c>
      <c r="E135" s="123">
        <v>364.93</v>
      </c>
      <c r="F135" s="109"/>
      <c r="G135" s="109">
        <f>ROUND(F135*E135,2)</f>
        <v>0</v>
      </c>
    </row>
    <row r="136" spans="1:7" x14ac:dyDescent="0.25">
      <c r="A136" s="26"/>
      <c r="B136" s="98"/>
      <c r="C136" s="104" t="s">
        <v>169</v>
      </c>
      <c r="D136" s="98"/>
      <c r="E136" s="126"/>
      <c r="F136" s="111"/>
      <c r="G136" s="111">
        <f>G134+G135</f>
        <v>0</v>
      </c>
    </row>
    <row r="137" spans="1:7" x14ac:dyDescent="0.25">
      <c r="A137" s="21"/>
      <c r="B137" s="43" t="s">
        <v>170</v>
      </c>
      <c r="C137" s="44" t="s">
        <v>171</v>
      </c>
      <c r="D137" s="43"/>
      <c r="E137" s="127"/>
      <c r="F137" s="108"/>
      <c r="G137" s="108"/>
    </row>
    <row r="138" spans="1:7" x14ac:dyDescent="0.25">
      <c r="A138" s="23">
        <v>66</v>
      </c>
      <c r="B138" s="41"/>
      <c r="C138" s="27" t="s">
        <v>172</v>
      </c>
      <c r="D138" s="42" t="s">
        <v>40</v>
      </c>
      <c r="E138" s="123">
        <v>3350</v>
      </c>
      <c r="F138" s="109"/>
      <c r="G138" s="109">
        <f>ROUND(F138*E138,2)</f>
        <v>0</v>
      </c>
    </row>
    <row r="139" spans="1:7" x14ac:dyDescent="0.25">
      <c r="A139" s="26"/>
      <c r="B139" s="26"/>
      <c r="C139" s="101" t="s">
        <v>173</v>
      </c>
      <c r="D139" s="26"/>
      <c r="E139" s="110"/>
      <c r="F139" s="111"/>
      <c r="G139" s="111">
        <f>G138</f>
        <v>0</v>
      </c>
    </row>
    <row r="140" spans="1:7" x14ac:dyDescent="0.25">
      <c r="A140" s="26"/>
      <c r="B140" s="26"/>
      <c r="C140" s="101" t="s">
        <v>174</v>
      </c>
      <c r="D140" s="26"/>
      <c r="E140" s="110"/>
      <c r="F140" s="111"/>
      <c r="G140" s="111">
        <f>G129+G132+G136+G139</f>
        <v>0</v>
      </c>
    </row>
    <row r="141" spans="1:7" x14ac:dyDescent="0.25">
      <c r="A141" s="19"/>
      <c r="B141" s="19" t="s">
        <v>175</v>
      </c>
      <c r="C141" s="20" t="s">
        <v>176</v>
      </c>
      <c r="D141" s="19"/>
      <c r="E141" s="107"/>
      <c r="F141" s="107"/>
      <c r="G141" s="107"/>
    </row>
    <row r="142" spans="1:7" x14ac:dyDescent="0.25">
      <c r="A142" s="21"/>
      <c r="B142" s="21" t="s">
        <v>177</v>
      </c>
      <c r="C142" s="22" t="s">
        <v>178</v>
      </c>
      <c r="D142" s="21"/>
      <c r="E142" s="108"/>
      <c r="F142" s="108"/>
      <c r="G142" s="108"/>
    </row>
    <row r="143" spans="1:7" ht="33.75" x14ac:dyDescent="0.25">
      <c r="A143" s="23">
        <v>67</v>
      </c>
      <c r="B143" s="23" t="s">
        <v>245</v>
      </c>
      <c r="C143" s="25" t="s">
        <v>179</v>
      </c>
      <c r="D143" s="24" t="s">
        <v>40</v>
      </c>
      <c r="E143" s="109">
        <v>1160.83</v>
      </c>
      <c r="F143" s="109"/>
      <c r="G143" s="109">
        <f>ROUND(F143*E143,2)</f>
        <v>0</v>
      </c>
    </row>
    <row r="144" spans="1:7" ht="22.5" x14ac:dyDescent="0.25">
      <c r="A144" s="23">
        <v>68</v>
      </c>
      <c r="B144" s="23" t="s">
        <v>245</v>
      </c>
      <c r="C144" s="25" t="s">
        <v>180</v>
      </c>
      <c r="D144" s="24" t="s">
        <v>40</v>
      </c>
      <c r="E144" s="109">
        <v>187.87</v>
      </c>
      <c r="F144" s="109"/>
      <c r="G144" s="109">
        <f>ROUND(F144*E144,2)</f>
        <v>0</v>
      </c>
    </row>
    <row r="145" spans="1:7" ht="22.5" x14ac:dyDescent="0.25">
      <c r="A145" s="23">
        <v>69</v>
      </c>
      <c r="B145" s="23" t="s">
        <v>245</v>
      </c>
      <c r="C145" s="25" t="s">
        <v>181</v>
      </c>
      <c r="D145" s="24" t="s">
        <v>40</v>
      </c>
      <c r="E145" s="109">
        <v>377.64</v>
      </c>
      <c r="F145" s="109"/>
      <c r="G145" s="109">
        <f>ROUND(F145*E145,2)</f>
        <v>0</v>
      </c>
    </row>
    <row r="146" spans="1:7" ht="22.5" x14ac:dyDescent="0.25">
      <c r="A146" s="23">
        <v>70</v>
      </c>
      <c r="B146" s="23"/>
      <c r="C146" s="27" t="s">
        <v>182</v>
      </c>
      <c r="D146" s="24" t="s">
        <v>40</v>
      </c>
      <c r="E146" s="109">
        <v>19.05</v>
      </c>
      <c r="F146" s="123"/>
      <c r="G146" s="109">
        <f>ROUND(F146*E146,2)</f>
        <v>0</v>
      </c>
    </row>
    <row r="147" spans="1:7" x14ac:dyDescent="0.25">
      <c r="A147" s="26"/>
      <c r="B147" s="26"/>
      <c r="C147" s="101" t="s">
        <v>183</v>
      </c>
      <c r="D147" s="26"/>
      <c r="E147" s="110"/>
      <c r="F147" s="111"/>
      <c r="G147" s="111">
        <f>G143+G144+G145+G146</f>
        <v>0</v>
      </c>
    </row>
    <row r="148" spans="1:7" x14ac:dyDescent="0.25">
      <c r="A148" s="21"/>
      <c r="B148" s="21" t="s">
        <v>184</v>
      </c>
      <c r="C148" s="22" t="s">
        <v>185</v>
      </c>
      <c r="D148" s="21"/>
      <c r="E148" s="108"/>
      <c r="F148" s="108"/>
      <c r="G148" s="108"/>
    </row>
    <row r="149" spans="1:7" ht="22.5" x14ac:dyDescent="0.25">
      <c r="A149" s="23">
        <v>71</v>
      </c>
      <c r="B149" s="23" t="s">
        <v>245</v>
      </c>
      <c r="C149" s="25" t="s">
        <v>186</v>
      </c>
      <c r="D149" s="24" t="s">
        <v>47</v>
      </c>
      <c r="E149" s="187">
        <v>113</v>
      </c>
      <c r="F149" s="109"/>
      <c r="G149" s="109">
        <f t="shared" ref="G149:G162" si="1">ROUND(F149*E149,2)</f>
        <v>0</v>
      </c>
    </row>
    <row r="150" spans="1:7" ht="22.5" x14ac:dyDescent="0.25">
      <c r="A150" s="23">
        <v>72</v>
      </c>
      <c r="B150" s="23"/>
      <c r="C150" s="25" t="s">
        <v>187</v>
      </c>
      <c r="D150" s="24" t="s">
        <v>47</v>
      </c>
      <c r="E150" s="187">
        <v>4</v>
      </c>
      <c r="F150" s="109"/>
      <c r="G150" s="109">
        <f t="shared" si="1"/>
        <v>0</v>
      </c>
    </row>
    <row r="151" spans="1:7" ht="33.75" x14ac:dyDescent="0.25">
      <c r="A151" s="23" t="s">
        <v>726</v>
      </c>
      <c r="B151" s="23"/>
      <c r="C151" s="189" t="s">
        <v>731</v>
      </c>
      <c r="D151" s="24" t="s">
        <v>47</v>
      </c>
      <c r="E151" s="187">
        <v>10</v>
      </c>
      <c r="F151" s="109"/>
      <c r="G151" s="109"/>
    </row>
    <row r="152" spans="1:7" ht="22.5" x14ac:dyDescent="0.25">
      <c r="A152" s="23" t="s">
        <v>730</v>
      </c>
      <c r="B152" s="23"/>
      <c r="C152" s="189" t="s">
        <v>727</v>
      </c>
      <c r="D152" s="24" t="s">
        <v>47</v>
      </c>
      <c r="E152" s="187">
        <v>11</v>
      </c>
      <c r="F152" s="109"/>
      <c r="G152" s="109"/>
    </row>
    <row r="153" spans="1:7" ht="22.5" x14ac:dyDescent="0.25">
      <c r="A153" s="23">
        <v>73</v>
      </c>
      <c r="B153" s="23"/>
      <c r="C153" s="25" t="s">
        <v>188</v>
      </c>
      <c r="D153" s="24" t="s">
        <v>47</v>
      </c>
      <c r="E153" s="123">
        <v>5</v>
      </c>
      <c r="F153" s="109"/>
      <c r="G153" s="109">
        <f t="shared" si="1"/>
        <v>0</v>
      </c>
    </row>
    <row r="154" spans="1:7" ht="22.5" x14ac:dyDescent="0.25">
      <c r="A154" s="23">
        <v>74</v>
      </c>
      <c r="B154" s="23"/>
      <c r="C154" s="25" t="s">
        <v>189</v>
      </c>
      <c r="D154" s="24" t="s">
        <v>47</v>
      </c>
      <c r="E154" s="109">
        <v>27</v>
      </c>
      <c r="F154" s="109"/>
      <c r="G154" s="109">
        <f t="shared" si="1"/>
        <v>0</v>
      </c>
    </row>
    <row r="155" spans="1:7" ht="22.5" x14ac:dyDescent="0.25">
      <c r="A155" s="23">
        <v>75</v>
      </c>
      <c r="B155" s="23" t="s">
        <v>245</v>
      </c>
      <c r="C155" s="25" t="s">
        <v>190</v>
      </c>
      <c r="D155" s="24" t="s">
        <v>47</v>
      </c>
      <c r="E155" s="123">
        <v>19</v>
      </c>
      <c r="F155" s="109"/>
      <c r="G155" s="109">
        <f t="shared" si="1"/>
        <v>0</v>
      </c>
    </row>
    <row r="156" spans="1:7" ht="22.5" x14ac:dyDescent="0.25">
      <c r="A156" s="23">
        <v>76</v>
      </c>
      <c r="B156" s="23" t="s">
        <v>245</v>
      </c>
      <c r="C156" s="25" t="s">
        <v>191</v>
      </c>
      <c r="D156" s="24" t="s">
        <v>47</v>
      </c>
      <c r="E156" s="123">
        <v>10</v>
      </c>
      <c r="F156" s="109"/>
      <c r="G156" s="109">
        <f t="shared" si="1"/>
        <v>0</v>
      </c>
    </row>
    <row r="157" spans="1:7" ht="22.5" x14ac:dyDescent="0.25">
      <c r="A157" s="23">
        <v>77</v>
      </c>
      <c r="B157" s="23" t="s">
        <v>245</v>
      </c>
      <c r="C157" s="27" t="s">
        <v>192</v>
      </c>
      <c r="D157" s="24" t="s">
        <v>47</v>
      </c>
      <c r="E157" s="187">
        <v>12</v>
      </c>
      <c r="F157" s="109"/>
      <c r="G157" s="109">
        <f t="shared" si="1"/>
        <v>0</v>
      </c>
    </row>
    <row r="158" spans="1:7" ht="22.5" x14ac:dyDescent="0.25">
      <c r="A158" s="23" t="s">
        <v>725</v>
      </c>
      <c r="B158" s="23" t="s">
        <v>245</v>
      </c>
      <c r="C158" s="189" t="s">
        <v>723</v>
      </c>
      <c r="D158" s="24" t="s">
        <v>47</v>
      </c>
      <c r="E158" s="187">
        <v>76</v>
      </c>
      <c r="F158" s="109"/>
      <c r="G158" s="109">
        <f t="shared" si="1"/>
        <v>0</v>
      </c>
    </row>
    <row r="159" spans="1:7" ht="22.5" x14ac:dyDescent="0.25">
      <c r="A159" s="23">
        <v>78</v>
      </c>
      <c r="B159" s="23" t="s">
        <v>245</v>
      </c>
      <c r="C159" s="189" t="s">
        <v>724</v>
      </c>
      <c r="D159" s="24" t="s">
        <v>47</v>
      </c>
      <c r="E159" s="123">
        <v>68</v>
      </c>
      <c r="F159" s="109"/>
      <c r="G159" s="109">
        <f t="shared" si="1"/>
        <v>0</v>
      </c>
    </row>
    <row r="160" spans="1:7" ht="22.5" x14ac:dyDescent="0.25">
      <c r="A160" s="23">
        <v>79</v>
      </c>
      <c r="B160" s="23" t="s">
        <v>245</v>
      </c>
      <c r="C160" s="25" t="s">
        <v>193</v>
      </c>
      <c r="D160" s="186" t="s">
        <v>47</v>
      </c>
      <c r="E160" s="123">
        <v>22</v>
      </c>
      <c r="F160" s="109"/>
      <c r="G160" s="109">
        <f t="shared" si="1"/>
        <v>0</v>
      </c>
    </row>
    <row r="161" spans="1:7" ht="22.5" x14ac:dyDescent="0.25">
      <c r="A161" s="23">
        <v>80</v>
      </c>
      <c r="B161" s="23" t="s">
        <v>245</v>
      </c>
      <c r="C161" s="25" t="s">
        <v>194</v>
      </c>
      <c r="D161" s="186" t="s">
        <v>47</v>
      </c>
      <c r="E161" s="123">
        <v>4</v>
      </c>
      <c r="F161" s="109"/>
      <c r="G161" s="109">
        <f t="shared" si="1"/>
        <v>0</v>
      </c>
    </row>
    <row r="162" spans="1:7" ht="22.5" x14ac:dyDescent="0.25">
      <c r="A162" s="23">
        <v>81</v>
      </c>
      <c r="B162" s="23" t="s">
        <v>245</v>
      </c>
      <c r="C162" s="25" t="s">
        <v>195</v>
      </c>
      <c r="D162" s="186" t="s">
        <v>47</v>
      </c>
      <c r="E162" s="123">
        <v>2</v>
      </c>
      <c r="F162" s="109"/>
      <c r="G162" s="109">
        <f t="shared" si="1"/>
        <v>0</v>
      </c>
    </row>
    <row r="163" spans="1:7" x14ac:dyDescent="0.25">
      <c r="A163" s="26"/>
      <c r="B163" s="26"/>
      <c r="C163" s="101" t="s">
        <v>196</v>
      </c>
      <c r="D163" s="26"/>
      <c r="E163" s="110"/>
      <c r="F163" s="111"/>
      <c r="G163" s="111">
        <f>SUM(G149:G162)</f>
        <v>0</v>
      </c>
    </row>
    <row r="164" spans="1:7" x14ac:dyDescent="0.25">
      <c r="A164" s="21"/>
      <c r="B164" s="21" t="s">
        <v>197</v>
      </c>
      <c r="C164" s="22" t="s">
        <v>198</v>
      </c>
      <c r="D164" s="21"/>
      <c r="E164" s="108"/>
      <c r="F164" s="108"/>
      <c r="G164" s="108"/>
    </row>
    <row r="165" spans="1:7" ht="33.75" x14ac:dyDescent="0.25">
      <c r="A165" s="23">
        <v>82</v>
      </c>
      <c r="B165" s="23" t="s">
        <v>245</v>
      </c>
      <c r="C165" s="189" t="s">
        <v>728</v>
      </c>
      <c r="D165" s="24" t="s">
        <v>47</v>
      </c>
      <c r="E165" s="109">
        <v>36</v>
      </c>
      <c r="F165" s="109"/>
      <c r="G165" s="109">
        <f>ROUND(F165*E165,2)</f>
        <v>0</v>
      </c>
    </row>
    <row r="166" spans="1:7" ht="33.75" x14ac:dyDescent="0.25">
      <c r="A166" s="23">
        <v>83</v>
      </c>
      <c r="B166" s="23" t="s">
        <v>245</v>
      </c>
      <c r="C166" s="189" t="s">
        <v>729</v>
      </c>
      <c r="D166" s="24" t="s">
        <v>47</v>
      </c>
      <c r="E166" s="109">
        <v>35</v>
      </c>
      <c r="F166" s="109"/>
      <c r="G166" s="109">
        <f>ROUND(F166*E166,2)</f>
        <v>0</v>
      </c>
    </row>
    <row r="167" spans="1:7" ht="22.5" x14ac:dyDescent="0.25">
      <c r="A167" s="23">
        <v>84</v>
      </c>
      <c r="B167" s="23" t="s">
        <v>245</v>
      </c>
      <c r="C167" s="189" t="s">
        <v>711</v>
      </c>
      <c r="D167" s="42" t="s">
        <v>42</v>
      </c>
      <c r="E167" s="187">
        <f>5.5+5.5</f>
        <v>11</v>
      </c>
      <c r="F167" s="109"/>
      <c r="G167" s="109">
        <f>ROUND(F167*E167,2)</f>
        <v>0</v>
      </c>
    </row>
    <row r="168" spans="1:7" ht="33.75" x14ac:dyDescent="0.25">
      <c r="A168" s="23">
        <v>85</v>
      </c>
      <c r="B168" s="23" t="s">
        <v>245</v>
      </c>
      <c r="C168" s="189" t="s">
        <v>712</v>
      </c>
      <c r="D168" s="42" t="s">
        <v>42</v>
      </c>
      <c r="E168" s="187">
        <f>5.5+4.5+2.75+2.75+7.75+6.25</f>
        <v>29.5</v>
      </c>
      <c r="F168" s="109"/>
      <c r="G168" s="109">
        <f>ROUND(F168*E168,2)</f>
        <v>0</v>
      </c>
    </row>
    <row r="169" spans="1:7" x14ac:dyDescent="0.25">
      <c r="A169" s="26"/>
      <c r="B169" s="26"/>
      <c r="C169" s="101" t="s">
        <v>199</v>
      </c>
      <c r="D169" s="26"/>
      <c r="E169" s="110"/>
      <c r="F169" s="111"/>
      <c r="G169" s="111">
        <f>SUM(G165:G168)</f>
        <v>0</v>
      </c>
    </row>
    <row r="170" spans="1:7" x14ac:dyDescent="0.25">
      <c r="A170" s="21"/>
      <c r="B170" s="21" t="s">
        <v>200</v>
      </c>
      <c r="C170" s="22" t="s">
        <v>201</v>
      </c>
      <c r="D170" s="21"/>
      <c r="E170" s="108"/>
      <c r="F170" s="108"/>
      <c r="G170" s="108"/>
    </row>
    <row r="171" spans="1:7" x14ac:dyDescent="0.25">
      <c r="A171" s="23">
        <v>86</v>
      </c>
      <c r="B171" s="23"/>
      <c r="C171" s="25" t="s">
        <v>202</v>
      </c>
      <c r="D171" s="24" t="s">
        <v>42</v>
      </c>
      <c r="E171" s="109">
        <v>506.45</v>
      </c>
      <c r="F171" s="109"/>
      <c r="G171" s="109">
        <f>ROUND(F171*E171,2)</f>
        <v>0</v>
      </c>
    </row>
    <row r="172" spans="1:7" x14ac:dyDescent="0.25">
      <c r="A172" s="26"/>
      <c r="B172" s="26"/>
      <c r="C172" s="101" t="s">
        <v>203</v>
      </c>
      <c r="D172" s="26"/>
      <c r="E172" s="110"/>
      <c r="F172" s="111"/>
      <c r="G172" s="111">
        <f>G171</f>
        <v>0</v>
      </c>
    </row>
    <row r="173" spans="1:7" x14ac:dyDescent="0.25">
      <c r="A173" s="26"/>
      <c r="B173" s="26"/>
      <c r="C173" s="101" t="s">
        <v>204</v>
      </c>
      <c r="D173" s="26"/>
      <c r="E173" s="110"/>
      <c r="F173" s="111"/>
      <c r="G173" s="111">
        <f>G172+G163+G147+G169</f>
        <v>0</v>
      </c>
    </row>
    <row r="174" spans="1:7" x14ac:dyDescent="0.25">
      <c r="A174" s="19"/>
      <c r="B174" s="19" t="s">
        <v>205</v>
      </c>
      <c r="C174" s="20" t="s">
        <v>206</v>
      </c>
      <c r="D174" s="19"/>
      <c r="E174" s="107"/>
      <c r="F174" s="107"/>
      <c r="G174" s="107"/>
    </row>
    <row r="175" spans="1:7" x14ac:dyDescent="0.25">
      <c r="A175" s="21"/>
      <c r="B175" s="21" t="s">
        <v>207</v>
      </c>
      <c r="C175" s="22" t="s">
        <v>208</v>
      </c>
      <c r="D175" s="21"/>
      <c r="E175" s="108"/>
      <c r="F175" s="108"/>
      <c r="G175" s="108"/>
    </row>
    <row r="176" spans="1:7" ht="22.5" x14ac:dyDescent="0.25">
      <c r="A176" s="23">
        <v>87</v>
      </c>
      <c r="B176" s="23" t="s">
        <v>245</v>
      </c>
      <c r="C176" s="25" t="s">
        <v>209</v>
      </c>
      <c r="D176" s="24" t="s">
        <v>42</v>
      </c>
      <c r="E176" s="109">
        <v>2312.9699999999998</v>
      </c>
      <c r="F176" s="109"/>
      <c r="G176" s="109">
        <f>ROUND(F176*E176,2)</f>
        <v>0</v>
      </c>
    </row>
    <row r="177" spans="1:7" ht="22.5" x14ac:dyDescent="0.25">
      <c r="A177" s="23">
        <v>88</v>
      </c>
      <c r="B177" s="23"/>
      <c r="C177" s="25" t="s">
        <v>210</v>
      </c>
      <c r="D177" s="24" t="s">
        <v>42</v>
      </c>
      <c r="E177" s="109">
        <v>4699.13</v>
      </c>
      <c r="F177" s="109"/>
      <c r="G177" s="109">
        <f>ROUND(F177*E177,2)</f>
        <v>0</v>
      </c>
    </row>
    <row r="178" spans="1:7" ht="22.5" x14ac:dyDescent="0.25">
      <c r="A178" s="23">
        <v>89</v>
      </c>
      <c r="B178" s="23" t="s">
        <v>245</v>
      </c>
      <c r="C178" s="25" t="s">
        <v>211</v>
      </c>
      <c r="D178" s="24" t="s">
        <v>42</v>
      </c>
      <c r="E178" s="109">
        <v>483.25</v>
      </c>
      <c r="F178" s="109"/>
      <c r="G178" s="109">
        <f>ROUND(F178*E178,2)</f>
        <v>0</v>
      </c>
    </row>
    <row r="179" spans="1:7" ht="22.5" x14ac:dyDescent="0.25">
      <c r="A179" s="23">
        <v>90</v>
      </c>
      <c r="B179" s="41" t="s">
        <v>245</v>
      </c>
      <c r="C179" s="27" t="s">
        <v>212</v>
      </c>
      <c r="D179" s="42" t="s">
        <v>42</v>
      </c>
      <c r="E179" s="123">
        <v>171.68</v>
      </c>
      <c r="F179" s="123"/>
      <c r="G179" s="109">
        <f>ROUND(F179*E179,2)</f>
        <v>0</v>
      </c>
    </row>
    <row r="180" spans="1:7" x14ac:dyDescent="0.25">
      <c r="A180" s="26"/>
      <c r="B180" s="26"/>
      <c r="C180" s="101" t="s">
        <v>213</v>
      </c>
      <c r="D180" s="26"/>
      <c r="E180" s="110"/>
      <c r="F180" s="111"/>
      <c r="G180" s="111">
        <f>G176+G178+G179+G177</f>
        <v>0</v>
      </c>
    </row>
    <row r="181" spans="1:7" x14ac:dyDescent="0.25">
      <c r="A181" s="21"/>
      <c r="B181" s="21" t="s">
        <v>214</v>
      </c>
      <c r="C181" s="22" t="s">
        <v>215</v>
      </c>
      <c r="D181" s="21"/>
      <c r="E181" s="108"/>
      <c r="F181" s="108"/>
      <c r="G181" s="108"/>
    </row>
    <row r="182" spans="1:7" ht="22.5" x14ac:dyDescent="0.25">
      <c r="A182" s="23">
        <v>91</v>
      </c>
      <c r="B182" s="23" t="s">
        <v>245</v>
      </c>
      <c r="C182" s="25" t="s">
        <v>216</v>
      </c>
      <c r="D182" s="24" t="s">
        <v>42</v>
      </c>
      <c r="E182" s="109">
        <v>988.57</v>
      </c>
      <c r="F182" s="109"/>
      <c r="G182" s="109">
        <f>ROUND(F182*E182,2)</f>
        <v>0</v>
      </c>
    </row>
    <row r="183" spans="1:7" ht="22.5" x14ac:dyDescent="0.25">
      <c r="A183" s="23">
        <v>92</v>
      </c>
      <c r="B183" s="23" t="s">
        <v>245</v>
      </c>
      <c r="C183" s="25" t="s">
        <v>217</v>
      </c>
      <c r="D183" s="24" t="s">
        <v>42</v>
      </c>
      <c r="E183" s="109">
        <v>943.42</v>
      </c>
      <c r="F183" s="109"/>
      <c r="G183" s="109">
        <f>ROUND(F183*E183,2)</f>
        <v>0</v>
      </c>
    </row>
    <row r="184" spans="1:7" x14ac:dyDescent="0.25">
      <c r="A184" s="26"/>
      <c r="B184" s="26"/>
      <c r="C184" s="101" t="s">
        <v>218</v>
      </c>
      <c r="D184" s="26"/>
      <c r="E184" s="110"/>
      <c r="F184" s="111"/>
      <c r="G184" s="111">
        <f>G182+G183</f>
        <v>0</v>
      </c>
    </row>
    <row r="185" spans="1:7" x14ac:dyDescent="0.25">
      <c r="A185" s="21"/>
      <c r="B185" s="21" t="s">
        <v>219</v>
      </c>
      <c r="C185" s="22" t="s">
        <v>220</v>
      </c>
      <c r="D185" s="21"/>
      <c r="E185" s="108"/>
      <c r="F185" s="108"/>
      <c r="G185" s="108"/>
    </row>
    <row r="186" spans="1:7" ht="22.5" x14ac:dyDescent="0.25">
      <c r="A186" s="23">
        <v>93</v>
      </c>
      <c r="B186" s="23" t="s">
        <v>245</v>
      </c>
      <c r="C186" s="25" t="s">
        <v>221</v>
      </c>
      <c r="D186" s="24" t="s">
        <v>42</v>
      </c>
      <c r="E186" s="109">
        <v>19035.759999999998</v>
      </c>
      <c r="F186" s="109"/>
      <c r="G186" s="109">
        <f>ROUND(F186*E186,2)</f>
        <v>0</v>
      </c>
    </row>
    <row r="187" spans="1:7" x14ac:dyDescent="0.25">
      <c r="A187" s="26"/>
      <c r="B187" s="26"/>
      <c r="C187" s="101" t="s">
        <v>222</v>
      </c>
      <c r="D187" s="26"/>
      <c r="E187" s="110"/>
      <c r="F187" s="111"/>
      <c r="G187" s="111">
        <f>G186</f>
        <v>0</v>
      </c>
    </row>
    <row r="188" spans="1:7" x14ac:dyDescent="0.25">
      <c r="A188" s="21"/>
      <c r="B188" s="21" t="s">
        <v>223</v>
      </c>
      <c r="C188" s="22" t="s">
        <v>224</v>
      </c>
      <c r="D188" s="21"/>
      <c r="E188" s="108"/>
      <c r="F188" s="108"/>
      <c r="G188" s="108"/>
    </row>
    <row r="189" spans="1:7" ht="22.5" x14ac:dyDescent="0.25">
      <c r="A189" s="23">
        <v>94</v>
      </c>
      <c r="B189" s="23" t="s">
        <v>245</v>
      </c>
      <c r="C189" s="25" t="s">
        <v>225</v>
      </c>
      <c r="D189" s="24" t="s">
        <v>40</v>
      </c>
      <c r="E189" s="109">
        <v>81.72</v>
      </c>
      <c r="F189" s="109"/>
      <c r="G189" s="109">
        <f>ROUND(F189*E189,2)</f>
        <v>0</v>
      </c>
    </row>
    <row r="190" spans="1:7" x14ac:dyDescent="0.25">
      <c r="A190" s="26"/>
      <c r="B190" s="26"/>
      <c r="C190" s="101" t="s">
        <v>226</v>
      </c>
      <c r="D190" s="26"/>
      <c r="E190" s="110"/>
      <c r="F190" s="111"/>
      <c r="G190" s="111">
        <f>G189</f>
        <v>0</v>
      </c>
    </row>
    <row r="191" spans="1:7" x14ac:dyDescent="0.25">
      <c r="A191" s="26"/>
      <c r="B191" s="26"/>
      <c r="C191" s="101" t="s">
        <v>227</v>
      </c>
      <c r="D191" s="26"/>
      <c r="E191" s="110"/>
      <c r="F191" s="111"/>
      <c r="G191" s="111">
        <f>G190+G187+G184+G180</f>
        <v>0</v>
      </c>
    </row>
    <row r="192" spans="1:7" x14ac:dyDescent="0.25">
      <c r="A192" s="19"/>
      <c r="B192" s="19" t="s">
        <v>228</v>
      </c>
      <c r="C192" s="20" t="s">
        <v>229</v>
      </c>
      <c r="D192" s="19"/>
      <c r="E192" s="107"/>
      <c r="F192" s="107"/>
      <c r="G192" s="107"/>
    </row>
    <row r="193" spans="1:7" x14ac:dyDescent="0.25">
      <c r="A193" s="21"/>
      <c r="B193" s="21" t="s">
        <v>230</v>
      </c>
      <c r="C193" s="22" t="s">
        <v>231</v>
      </c>
      <c r="D193" s="21"/>
      <c r="E193" s="108"/>
      <c r="F193" s="108"/>
      <c r="G193" s="108"/>
    </row>
    <row r="194" spans="1:7" ht="22.5" x14ac:dyDescent="0.25">
      <c r="A194" s="23">
        <v>95</v>
      </c>
      <c r="B194" s="23" t="s">
        <v>245</v>
      </c>
      <c r="C194" s="27" t="s">
        <v>232</v>
      </c>
      <c r="D194" s="42" t="s">
        <v>40</v>
      </c>
      <c r="E194" s="123">
        <v>36053.129999999997</v>
      </c>
      <c r="F194" s="123"/>
      <c r="G194" s="109">
        <f>ROUND(F194*E194,2)</f>
        <v>0</v>
      </c>
    </row>
    <row r="195" spans="1:7" ht="33.75" x14ac:dyDescent="0.25">
      <c r="A195" s="23" t="s">
        <v>592</v>
      </c>
      <c r="B195" s="23"/>
      <c r="C195" s="27" t="s">
        <v>593</v>
      </c>
      <c r="D195" s="42" t="s">
        <v>47</v>
      </c>
      <c r="E195" s="123">
        <v>12</v>
      </c>
      <c r="F195" s="123"/>
      <c r="G195" s="109">
        <f>ROUND(F195*E195,2)</f>
        <v>0</v>
      </c>
    </row>
    <row r="196" spans="1:7" x14ac:dyDescent="0.25">
      <c r="A196" s="23" t="s">
        <v>594</v>
      </c>
      <c r="B196" s="23"/>
      <c r="C196" s="27" t="s">
        <v>595</v>
      </c>
      <c r="D196" s="42" t="s">
        <v>40</v>
      </c>
      <c r="E196" s="123">
        <v>5300</v>
      </c>
      <c r="F196" s="123"/>
      <c r="G196" s="109">
        <f>ROUND(F196*E196,2)</f>
        <v>0</v>
      </c>
    </row>
    <row r="197" spans="1:7" x14ac:dyDescent="0.25">
      <c r="A197" s="26"/>
      <c r="B197" s="26"/>
      <c r="C197" s="101" t="s">
        <v>233</v>
      </c>
      <c r="D197" s="26"/>
      <c r="E197" s="110"/>
      <c r="F197" s="111"/>
      <c r="G197" s="111">
        <f>SUM(G194:G196)</f>
        <v>0</v>
      </c>
    </row>
    <row r="198" spans="1:7" x14ac:dyDescent="0.25">
      <c r="A198" s="19"/>
      <c r="B198" s="19" t="s">
        <v>234</v>
      </c>
      <c r="C198" s="20" t="s">
        <v>235</v>
      </c>
      <c r="D198" s="19"/>
      <c r="E198" s="107"/>
      <c r="F198" s="107"/>
      <c r="G198" s="107"/>
    </row>
    <row r="199" spans="1:7" x14ac:dyDescent="0.25">
      <c r="A199" s="21"/>
      <c r="B199" s="21" t="s">
        <v>234</v>
      </c>
      <c r="C199" s="22" t="s">
        <v>236</v>
      </c>
      <c r="D199" s="21"/>
      <c r="E199" s="108"/>
      <c r="F199" s="108"/>
      <c r="G199" s="108"/>
    </row>
    <row r="200" spans="1:7" x14ac:dyDescent="0.25">
      <c r="A200" s="23">
        <v>96</v>
      </c>
      <c r="B200" s="23"/>
      <c r="C200" s="27" t="s">
        <v>246</v>
      </c>
      <c r="D200" s="42" t="s">
        <v>47</v>
      </c>
      <c r="E200" s="123">
        <v>2</v>
      </c>
      <c r="F200" s="123"/>
      <c r="G200" s="109">
        <f>ROUND(F200*E200,2)</f>
        <v>0</v>
      </c>
    </row>
    <row r="201" spans="1:7" x14ac:dyDescent="0.25">
      <c r="A201" s="26"/>
      <c r="B201" s="26"/>
      <c r="C201" s="101" t="s">
        <v>237</v>
      </c>
      <c r="D201" s="26"/>
      <c r="E201" s="110"/>
      <c r="F201" s="111"/>
      <c r="G201" s="111">
        <f>G200</f>
        <v>0</v>
      </c>
    </row>
    <row r="202" spans="1:7" x14ac:dyDescent="0.25">
      <c r="A202" s="19"/>
      <c r="B202" s="19" t="s">
        <v>238</v>
      </c>
      <c r="C202" s="20" t="s">
        <v>239</v>
      </c>
      <c r="D202" s="19"/>
      <c r="E202" s="107"/>
      <c r="F202" s="107"/>
      <c r="G202" s="107"/>
    </row>
    <row r="203" spans="1:7" x14ac:dyDescent="0.25">
      <c r="A203" s="21"/>
      <c r="B203" s="21" t="s">
        <v>240</v>
      </c>
      <c r="C203" s="22" t="s">
        <v>241</v>
      </c>
      <c r="D203" s="21"/>
      <c r="E203" s="108"/>
      <c r="F203" s="108"/>
      <c r="G203" s="108"/>
    </row>
    <row r="204" spans="1:7" x14ac:dyDescent="0.25">
      <c r="A204" s="23">
        <v>97</v>
      </c>
      <c r="B204" s="23" t="s">
        <v>245</v>
      </c>
      <c r="C204" s="25" t="s">
        <v>242</v>
      </c>
      <c r="D204" s="24" t="s">
        <v>12</v>
      </c>
      <c r="E204" s="109">
        <v>3.08</v>
      </c>
      <c r="F204" s="109"/>
      <c r="G204" s="109">
        <f>ROUND(F204*E204,2)</f>
        <v>0</v>
      </c>
    </row>
    <row r="205" spans="1:7" x14ac:dyDescent="0.25">
      <c r="A205" s="26"/>
      <c r="B205" s="26"/>
      <c r="C205" s="101" t="s">
        <v>243</v>
      </c>
      <c r="D205" s="26"/>
      <c r="E205" s="110"/>
      <c r="F205" s="111"/>
      <c r="G205" s="111">
        <f>G204</f>
        <v>0</v>
      </c>
    </row>
    <row r="206" spans="1:7" s="139" customFormat="1" x14ac:dyDescent="0.25">
      <c r="A206" s="274"/>
      <c r="B206" s="274" t="s">
        <v>732</v>
      </c>
      <c r="C206" s="275" t="s">
        <v>733</v>
      </c>
      <c r="D206" s="274"/>
      <c r="E206" s="276"/>
      <c r="F206" s="276"/>
      <c r="G206" s="276"/>
    </row>
    <row r="207" spans="1:7" s="139" customFormat="1" ht="46.5" customHeight="1" x14ac:dyDescent="0.25">
      <c r="A207" s="191" t="s">
        <v>734</v>
      </c>
      <c r="B207" s="191"/>
      <c r="C207" s="189" t="s">
        <v>735</v>
      </c>
      <c r="D207" s="186" t="s">
        <v>736</v>
      </c>
      <c r="E207" s="187">
        <v>1</v>
      </c>
      <c r="F207" s="187"/>
      <c r="G207" s="187">
        <v>0</v>
      </c>
    </row>
    <row r="208" spans="1:7" x14ac:dyDescent="0.25">
      <c r="A208" s="26"/>
      <c r="B208" s="26"/>
      <c r="C208" s="101" t="s">
        <v>737</v>
      </c>
      <c r="D208" s="26"/>
      <c r="E208" s="110"/>
      <c r="F208" s="111"/>
      <c r="G208" s="111">
        <f>G207</f>
        <v>0</v>
      </c>
    </row>
    <row r="209" spans="1:7" x14ac:dyDescent="0.25">
      <c r="A209" s="99"/>
      <c r="B209" s="99"/>
      <c r="C209" s="99" t="s">
        <v>250</v>
      </c>
      <c r="D209" s="99"/>
      <c r="E209" s="128"/>
      <c r="F209" s="129"/>
      <c r="G209" s="129">
        <f>SUM(G205,G197,G191,G173,G140,G125,G93,G62,G44, G201)</f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2"/>
  <sheetViews>
    <sheetView workbookViewId="0">
      <selection activeCell="I5" sqref="I5"/>
    </sheetView>
  </sheetViews>
  <sheetFormatPr defaultRowHeight="15" x14ac:dyDescent="0.25"/>
  <cols>
    <col min="1" max="1" width="6" customWidth="1"/>
    <col min="3" max="3" width="58.5703125" style="56" customWidth="1"/>
    <col min="4" max="4" width="6.85546875" customWidth="1"/>
    <col min="7" max="7" width="12" customWidth="1"/>
    <col min="8" max="8" width="11.42578125" bestFit="1" customWidth="1"/>
  </cols>
  <sheetData>
    <row r="1" spans="1:7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15.75" thickBot="1" x14ac:dyDescent="0.3">
      <c r="A2" s="45">
        <v>1</v>
      </c>
      <c r="B2" s="46">
        <v>2</v>
      </c>
      <c r="C2" s="45">
        <v>3</v>
      </c>
      <c r="D2" s="46">
        <v>4</v>
      </c>
      <c r="E2" s="45">
        <v>5</v>
      </c>
      <c r="F2" s="46">
        <v>6</v>
      </c>
      <c r="G2" s="45">
        <v>7</v>
      </c>
    </row>
    <row r="3" spans="1:7" x14ac:dyDescent="0.25">
      <c r="A3" s="202"/>
      <c r="B3" s="202" t="s">
        <v>247</v>
      </c>
      <c r="C3" s="170" t="s">
        <v>248</v>
      </c>
      <c r="D3" s="202"/>
      <c r="E3" s="204"/>
      <c r="F3" s="204"/>
      <c r="G3" s="204"/>
    </row>
    <row r="4" spans="1:7" ht="15.75" thickBot="1" x14ac:dyDescent="0.3">
      <c r="A4" s="203"/>
      <c r="B4" s="203"/>
      <c r="C4" s="171" t="s">
        <v>249</v>
      </c>
      <c r="D4" s="203"/>
      <c r="E4" s="205"/>
      <c r="F4" s="205"/>
      <c r="G4" s="205"/>
    </row>
    <row r="5" spans="1:7" ht="15.75" thickBot="1" x14ac:dyDescent="0.3">
      <c r="A5" s="7" t="s">
        <v>554</v>
      </c>
      <c r="B5" s="48"/>
      <c r="C5" s="64" t="s">
        <v>598</v>
      </c>
      <c r="D5" s="8" t="s">
        <v>42</v>
      </c>
      <c r="E5" s="8">
        <v>3752.5</v>
      </c>
      <c r="F5" s="8"/>
      <c r="G5" s="8"/>
    </row>
    <row r="6" spans="1:7" ht="33.75" x14ac:dyDescent="0.25">
      <c r="A6" s="206" t="s">
        <v>439</v>
      </c>
      <c r="B6" s="209"/>
      <c r="C6" s="63" t="s">
        <v>599</v>
      </c>
      <c r="D6" s="206" t="s">
        <v>602</v>
      </c>
      <c r="E6" s="206" t="s">
        <v>603</v>
      </c>
      <c r="F6" s="206"/>
      <c r="G6" s="206"/>
    </row>
    <row r="7" spans="1:7" ht="33.75" x14ac:dyDescent="0.25">
      <c r="A7" s="207"/>
      <c r="B7" s="211"/>
      <c r="C7" s="63" t="s">
        <v>600</v>
      </c>
      <c r="D7" s="207"/>
      <c r="E7" s="207"/>
      <c r="F7" s="207"/>
      <c r="G7" s="207"/>
    </row>
    <row r="8" spans="1:7" ht="23.25" thickBot="1" x14ac:dyDescent="0.3">
      <c r="A8" s="208"/>
      <c r="B8" s="210"/>
      <c r="C8" s="64" t="s">
        <v>601</v>
      </c>
      <c r="D8" s="208"/>
      <c r="E8" s="208"/>
      <c r="F8" s="208"/>
      <c r="G8" s="208"/>
    </row>
    <row r="9" spans="1:7" ht="33.75" x14ac:dyDescent="0.25">
      <c r="A9" s="206" t="s">
        <v>440</v>
      </c>
      <c r="B9" s="209"/>
      <c r="C9" s="63" t="s">
        <v>604</v>
      </c>
      <c r="D9" s="206" t="s">
        <v>606</v>
      </c>
      <c r="E9" s="206" t="s">
        <v>607</v>
      </c>
      <c r="F9" s="206"/>
      <c r="G9" s="206"/>
    </row>
    <row r="10" spans="1:7" ht="34.5" thickBot="1" x14ac:dyDescent="0.3">
      <c r="A10" s="208"/>
      <c r="B10" s="210"/>
      <c r="C10" s="64" t="s">
        <v>605</v>
      </c>
      <c r="D10" s="208"/>
      <c r="E10" s="208"/>
      <c r="F10" s="208"/>
      <c r="G10" s="208"/>
    </row>
    <row r="11" spans="1:7" ht="21" x14ac:dyDescent="0.25">
      <c r="A11" s="206" t="s">
        <v>441</v>
      </c>
      <c r="B11" s="209"/>
      <c r="C11" s="172" t="s">
        <v>608</v>
      </c>
      <c r="D11" s="206" t="s">
        <v>293</v>
      </c>
      <c r="E11" s="206">
        <v>99</v>
      </c>
      <c r="F11" s="206"/>
      <c r="G11" s="206"/>
    </row>
    <row r="12" spans="1:7" ht="21" x14ac:dyDescent="0.25">
      <c r="A12" s="207"/>
      <c r="B12" s="211"/>
      <c r="C12" s="172" t="s">
        <v>609</v>
      </c>
      <c r="D12" s="207"/>
      <c r="E12" s="207"/>
      <c r="F12" s="207"/>
      <c r="G12" s="207"/>
    </row>
    <row r="13" spans="1:7" ht="21" x14ac:dyDescent="0.25">
      <c r="A13" s="207"/>
      <c r="B13" s="211"/>
      <c r="C13" s="172" t="s">
        <v>610</v>
      </c>
      <c r="D13" s="207"/>
      <c r="E13" s="207"/>
      <c r="F13" s="207"/>
      <c r="G13" s="207"/>
    </row>
    <row r="14" spans="1:7" ht="15.75" thickBot="1" x14ac:dyDescent="0.3">
      <c r="A14" s="208"/>
      <c r="B14" s="210"/>
      <c r="C14" s="173" t="s">
        <v>611</v>
      </c>
      <c r="D14" s="208"/>
      <c r="E14" s="208"/>
      <c r="F14" s="208"/>
      <c r="G14" s="208"/>
    </row>
    <row r="15" spans="1:7" ht="23.25" thickBot="1" x14ac:dyDescent="0.3">
      <c r="A15" s="75" t="s">
        <v>612</v>
      </c>
      <c r="B15" s="175"/>
      <c r="C15" s="64" t="s">
        <v>613</v>
      </c>
      <c r="D15" s="174" t="s">
        <v>614</v>
      </c>
      <c r="E15" s="174">
        <v>539.61</v>
      </c>
      <c r="F15" s="176"/>
      <c r="G15" s="177"/>
    </row>
    <row r="16" spans="1:7" ht="15.75" thickBot="1" x14ac:dyDescent="0.3">
      <c r="A16" s="7" t="s">
        <v>615</v>
      </c>
      <c r="B16" s="48"/>
      <c r="C16" s="64" t="s">
        <v>616</v>
      </c>
      <c r="D16" s="8" t="s">
        <v>42</v>
      </c>
      <c r="E16" s="178">
        <v>410.4</v>
      </c>
      <c r="F16" s="178"/>
      <c r="G16" s="178"/>
    </row>
    <row r="17" spans="1:8" ht="15.75" thickBot="1" x14ac:dyDescent="0.3">
      <c r="A17" s="7" t="s">
        <v>617</v>
      </c>
      <c r="B17" s="48"/>
      <c r="C17" s="64" t="s">
        <v>618</v>
      </c>
      <c r="D17" s="8" t="s">
        <v>42</v>
      </c>
      <c r="E17" s="178">
        <v>149.80000000000001</v>
      </c>
      <c r="F17" s="178"/>
      <c r="G17" s="178"/>
    </row>
    <row r="18" spans="1:8" ht="15.75" thickBot="1" x14ac:dyDescent="0.3">
      <c r="A18" s="7" t="s">
        <v>619</v>
      </c>
      <c r="B18" s="48"/>
      <c r="C18" s="64" t="s">
        <v>620</v>
      </c>
      <c r="D18" s="8" t="s">
        <v>42</v>
      </c>
      <c r="E18" s="178">
        <v>772.4</v>
      </c>
      <c r="F18" s="178"/>
      <c r="G18" s="178"/>
    </row>
    <row r="19" spans="1:8" ht="15.75" thickBot="1" x14ac:dyDescent="0.3">
      <c r="A19" s="7" t="s">
        <v>621</v>
      </c>
      <c r="B19" s="48"/>
      <c r="C19" s="64" t="s">
        <v>622</v>
      </c>
      <c r="D19" s="8" t="s">
        <v>42</v>
      </c>
      <c r="E19" s="178">
        <v>904.9</v>
      </c>
      <c r="F19" s="178"/>
      <c r="G19" s="179"/>
    </row>
    <row r="20" spans="1:8" ht="15.75" thickBot="1" x14ac:dyDescent="0.3">
      <c r="A20" s="7" t="s">
        <v>623</v>
      </c>
      <c r="B20" s="48"/>
      <c r="C20" s="64" t="s">
        <v>624</v>
      </c>
      <c r="D20" s="8" t="s">
        <v>42</v>
      </c>
      <c r="E20" s="178">
        <v>214.5</v>
      </c>
      <c r="F20" s="178"/>
      <c r="G20" s="179"/>
    </row>
    <row r="21" spans="1:8" ht="15.75" thickBot="1" x14ac:dyDescent="0.3">
      <c r="A21" s="7" t="s">
        <v>625</v>
      </c>
      <c r="B21" s="48"/>
      <c r="C21" s="64" t="s">
        <v>626</v>
      </c>
      <c r="D21" s="8" t="s">
        <v>42</v>
      </c>
      <c r="E21" s="178">
        <v>478.7</v>
      </c>
      <c r="F21" s="178"/>
      <c r="G21" s="179"/>
      <c r="H21" s="140"/>
    </row>
    <row r="22" spans="1:8" ht="15.75" thickBot="1" x14ac:dyDescent="0.3">
      <c r="A22" s="7" t="s">
        <v>627</v>
      </c>
      <c r="B22" s="48"/>
      <c r="C22" s="64" t="s">
        <v>628</v>
      </c>
      <c r="D22" s="8" t="s">
        <v>42</v>
      </c>
      <c r="E22" s="178">
        <v>821.8</v>
      </c>
      <c r="F22" s="178"/>
      <c r="G22" s="179"/>
    </row>
    <row r="23" spans="1:8" x14ac:dyDescent="0.25">
      <c r="A23" s="206" t="s">
        <v>629</v>
      </c>
      <c r="B23" s="209"/>
      <c r="C23" s="214" t="s">
        <v>630</v>
      </c>
      <c r="D23" s="206" t="s">
        <v>47</v>
      </c>
      <c r="E23" s="216">
        <v>2</v>
      </c>
      <c r="F23" s="216"/>
      <c r="G23" s="216"/>
    </row>
    <row r="24" spans="1:8" ht="15.75" thickBot="1" x14ac:dyDescent="0.3">
      <c r="A24" s="208"/>
      <c r="B24" s="210"/>
      <c r="C24" s="215"/>
      <c r="D24" s="208"/>
      <c r="E24" s="217"/>
      <c r="F24" s="217"/>
      <c r="G24" s="217"/>
    </row>
    <row r="25" spans="1:8" ht="15.75" thickBot="1" x14ac:dyDescent="0.3">
      <c r="A25" s="7" t="s">
        <v>631</v>
      </c>
      <c r="B25" s="48"/>
      <c r="C25" s="64" t="s">
        <v>632</v>
      </c>
      <c r="D25" s="8" t="s">
        <v>602</v>
      </c>
      <c r="E25" s="178">
        <v>32.28</v>
      </c>
      <c r="F25" s="178"/>
      <c r="G25" s="178"/>
    </row>
    <row r="26" spans="1:8" ht="34.5" thickBot="1" x14ac:dyDescent="0.3">
      <c r="A26" s="7" t="s">
        <v>633</v>
      </c>
      <c r="B26" s="48"/>
      <c r="C26" s="64" t="s">
        <v>634</v>
      </c>
      <c r="D26" s="8" t="s">
        <v>47</v>
      </c>
      <c r="E26" s="178">
        <v>105</v>
      </c>
      <c r="F26" s="179"/>
      <c r="G26" s="179"/>
    </row>
    <row r="27" spans="1:8" ht="34.5" thickBot="1" x14ac:dyDescent="0.3">
      <c r="A27" s="7" t="s">
        <v>635</v>
      </c>
      <c r="B27" s="48"/>
      <c r="C27" s="64" t="s">
        <v>636</v>
      </c>
      <c r="D27" s="8" t="s">
        <v>47</v>
      </c>
      <c r="E27" s="178">
        <v>54</v>
      </c>
      <c r="F27" s="179"/>
      <c r="G27" s="179"/>
    </row>
    <row r="28" spans="1:8" ht="34.5" thickBot="1" x14ac:dyDescent="0.3">
      <c r="A28" s="7" t="s">
        <v>637</v>
      </c>
      <c r="B28" s="48"/>
      <c r="C28" s="64" t="s">
        <v>638</v>
      </c>
      <c r="D28" s="8" t="s">
        <v>47</v>
      </c>
      <c r="E28" s="178">
        <v>5</v>
      </c>
      <c r="F28" s="179"/>
      <c r="G28" s="179"/>
    </row>
    <row r="29" spans="1:8" ht="34.5" thickBot="1" x14ac:dyDescent="0.3">
      <c r="A29" s="7" t="s">
        <v>639</v>
      </c>
      <c r="B29" s="48"/>
      <c r="C29" s="64" t="s">
        <v>640</v>
      </c>
      <c r="D29" s="8" t="s">
        <v>47</v>
      </c>
      <c r="E29" s="178">
        <v>1</v>
      </c>
      <c r="F29" s="179"/>
      <c r="G29" s="179"/>
    </row>
    <row r="30" spans="1:8" ht="23.25" thickBot="1" x14ac:dyDescent="0.3">
      <c r="A30" s="7" t="s">
        <v>641</v>
      </c>
      <c r="B30" s="48"/>
      <c r="C30" s="64" t="s">
        <v>642</v>
      </c>
      <c r="D30" s="8" t="s">
        <v>602</v>
      </c>
      <c r="E30" s="178">
        <v>2.94</v>
      </c>
      <c r="F30" s="178"/>
      <c r="G30" s="179"/>
    </row>
    <row r="31" spans="1:8" ht="23.25" thickBot="1" x14ac:dyDescent="0.3">
      <c r="A31" s="7" t="s">
        <v>643</v>
      </c>
      <c r="B31" s="48"/>
      <c r="C31" s="64" t="s">
        <v>644</v>
      </c>
      <c r="D31" s="8" t="s">
        <v>602</v>
      </c>
      <c r="E31" s="178">
        <v>7.86</v>
      </c>
      <c r="F31" s="178"/>
      <c r="G31" s="179"/>
    </row>
    <row r="32" spans="1:8" ht="23.25" thickBot="1" x14ac:dyDescent="0.3">
      <c r="A32" s="7" t="s">
        <v>645</v>
      </c>
      <c r="B32" s="48"/>
      <c r="C32" s="64" t="s">
        <v>646</v>
      </c>
      <c r="D32" s="8" t="s">
        <v>47</v>
      </c>
      <c r="E32" s="178">
        <v>2</v>
      </c>
      <c r="F32" s="179"/>
      <c r="G32" s="179"/>
    </row>
    <row r="33" spans="1:7" ht="23.25" thickBot="1" x14ac:dyDescent="0.3">
      <c r="A33" s="7" t="s">
        <v>647</v>
      </c>
      <c r="B33" s="48"/>
      <c r="C33" s="64" t="s">
        <v>648</v>
      </c>
      <c r="D33" s="8" t="s">
        <v>47</v>
      </c>
      <c r="E33" s="178">
        <v>2</v>
      </c>
      <c r="F33" s="179"/>
      <c r="G33" s="179"/>
    </row>
    <row r="34" spans="1:7" ht="15.75" thickBot="1" x14ac:dyDescent="0.3">
      <c r="A34" s="7" t="s">
        <v>649</v>
      </c>
      <c r="B34" s="48"/>
      <c r="C34" s="64" t="s">
        <v>650</v>
      </c>
      <c r="D34" s="8" t="s">
        <v>47</v>
      </c>
      <c r="E34" s="178">
        <v>340</v>
      </c>
      <c r="F34" s="178"/>
      <c r="G34" s="178"/>
    </row>
    <row r="35" spans="1:7" ht="15.75" thickBot="1" x14ac:dyDescent="0.3">
      <c r="A35" s="7" t="s">
        <v>651</v>
      </c>
      <c r="B35" s="48"/>
      <c r="C35" s="64" t="s">
        <v>652</v>
      </c>
      <c r="D35" s="8" t="s">
        <v>42</v>
      </c>
      <c r="E35" s="178">
        <v>3752.5</v>
      </c>
      <c r="F35" s="178"/>
      <c r="G35" s="178"/>
    </row>
    <row r="36" spans="1:7" ht="15.75" thickBot="1" x14ac:dyDescent="0.3">
      <c r="A36" s="75" t="s">
        <v>653</v>
      </c>
      <c r="B36" s="175"/>
      <c r="C36" s="64" t="s">
        <v>654</v>
      </c>
      <c r="D36" s="174" t="s">
        <v>42</v>
      </c>
      <c r="E36" s="177">
        <v>3752.5</v>
      </c>
      <c r="F36" s="176"/>
      <c r="G36" s="177"/>
    </row>
    <row r="37" spans="1:7" ht="33.75" x14ac:dyDescent="0.25">
      <c r="A37" s="206" t="s">
        <v>442</v>
      </c>
      <c r="B37" s="209"/>
      <c r="C37" s="63" t="s">
        <v>655</v>
      </c>
      <c r="D37" s="206" t="s">
        <v>602</v>
      </c>
      <c r="E37" s="216" t="s">
        <v>658</v>
      </c>
      <c r="F37" s="216"/>
      <c r="G37" s="216"/>
    </row>
    <row r="38" spans="1:7" ht="33.75" x14ac:dyDescent="0.25">
      <c r="A38" s="207"/>
      <c r="B38" s="211"/>
      <c r="C38" s="63" t="s">
        <v>656</v>
      </c>
      <c r="D38" s="207"/>
      <c r="E38" s="218"/>
      <c r="F38" s="218"/>
      <c r="G38" s="218"/>
    </row>
    <row r="39" spans="1:7" ht="45.75" thickBot="1" x14ac:dyDescent="0.3">
      <c r="A39" s="208"/>
      <c r="B39" s="210"/>
      <c r="C39" s="64" t="s">
        <v>657</v>
      </c>
      <c r="D39" s="208"/>
      <c r="E39" s="217"/>
      <c r="F39" s="217"/>
      <c r="G39" s="217"/>
    </row>
    <row r="40" spans="1:7" ht="15.75" thickBot="1" x14ac:dyDescent="0.3">
      <c r="A40" s="7" t="s">
        <v>443</v>
      </c>
      <c r="B40" s="48"/>
      <c r="C40" s="64" t="s">
        <v>659</v>
      </c>
      <c r="D40" s="8" t="s">
        <v>293</v>
      </c>
      <c r="E40" s="178">
        <v>63</v>
      </c>
      <c r="F40" s="178"/>
      <c r="G40" s="179"/>
    </row>
    <row r="41" spans="1:7" ht="15.75" thickBot="1" x14ac:dyDescent="0.3">
      <c r="A41" s="7" t="s">
        <v>444</v>
      </c>
      <c r="B41" s="48"/>
      <c r="C41" s="64" t="s">
        <v>660</v>
      </c>
      <c r="D41" s="8" t="s">
        <v>42</v>
      </c>
      <c r="E41" s="179">
        <v>3752.5</v>
      </c>
      <c r="F41" s="178"/>
      <c r="G41" s="179"/>
    </row>
    <row r="42" spans="1:7" x14ac:dyDescent="0.25">
      <c r="A42" s="219" t="s">
        <v>661</v>
      </c>
      <c r="B42" s="220"/>
      <c r="C42" s="220"/>
      <c r="D42" s="220"/>
      <c r="E42" s="220"/>
      <c r="F42" s="221"/>
      <c r="G42" s="180"/>
    </row>
    <row r="43" spans="1:7" x14ac:dyDescent="0.25">
      <c r="A43" s="222"/>
      <c r="B43" s="222" t="s">
        <v>247</v>
      </c>
      <c r="C43" s="181" t="s">
        <v>662</v>
      </c>
      <c r="D43" s="222"/>
      <c r="E43" s="222"/>
      <c r="F43" s="222"/>
      <c r="G43" s="222"/>
    </row>
    <row r="44" spans="1:7" ht="15.75" thickBot="1" x14ac:dyDescent="0.3">
      <c r="A44" s="223"/>
      <c r="B44" s="223"/>
      <c r="C44" s="182" t="s">
        <v>249</v>
      </c>
      <c r="D44" s="223"/>
      <c r="E44" s="223"/>
      <c r="F44" s="223"/>
      <c r="G44" s="223"/>
    </row>
    <row r="45" spans="1:7" ht="15.75" thickBot="1" x14ac:dyDescent="0.3">
      <c r="A45" s="7" t="s">
        <v>445</v>
      </c>
      <c r="B45" s="48"/>
      <c r="C45" s="64" t="s">
        <v>663</v>
      </c>
      <c r="D45" s="8" t="s">
        <v>42</v>
      </c>
      <c r="E45" s="8">
        <v>640.6</v>
      </c>
      <c r="F45" s="8"/>
      <c r="G45" s="8"/>
    </row>
    <row r="46" spans="1:7" ht="33.75" x14ac:dyDescent="0.25">
      <c r="A46" s="206" t="s">
        <v>446</v>
      </c>
      <c r="B46" s="209"/>
      <c r="C46" s="63" t="s">
        <v>664</v>
      </c>
      <c r="D46" s="224" t="s">
        <v>35</v>
      </c>
      <c r="E46" s="206">
        <v>1978.74</v>
      </c>
      <c r="F46" s="206"/>
      <c r="G46" s="206"/>
    </row>
    <row r="47" spans="1:7" ht="33.75" x14ac:dyDescent="0.25">
      <c r="A47" s="207"/>
      <c r="B47" s="211"/>
      <c r="C47" s="63" t="s">
        <v>600</v>
      </c>
      <c r="D47" s="225"/>
      <c r="E47" s="207"/>
      <c r="F47" s="207"/>
      <c r="G47" s="207"/>
    </row>
    <row r="48" spans="1:7" ht="23.25" thickBot="1" x14ac:dyDescent="0.3">
      <c r="A48" s="208"/>
      <c r="B48" s="210"/>
      <c r="C48" s="64" t="s">
        <v>665</v>
      </c>
      <c r="D48" s="226"/>
      <c r="E48" s="208"/>
      <c r="F48" s="208"/>
      <c r="G48" s="208"/>
    </row>
    <row r="49" spans="1:7" ht="33.75" x14ac:dyDescent="0.25">
      <c r="A49" s="206" t="s">
        <v>447</v>
      </c>
      <c r="B49" s="209"/>
      <c r="C49" s="63" t="s">
        <v>666</v>
      </c>
      <c r="D49" s="206" t="s">
        <v>606</v>
      </c>
      <c r="E49" s="206" t="s">
        <v>668</v>
      </c>
      <c r="F49" s="206"/>
      <c r="G49" s="206"/>
    </row>
    <row r="50" spans="1:7" ht="15.75" thickBot="1" x14ac:dyDescent="0.3">
      <c r="A50" s="208"/>
      <c r="B50" s="210"/>
      <c r="C50" s="64" t="s">
        <v>667</v>
      </c>
      <c r="D50" s="208"/>
      <c r="E50" s="208"/>
      <c r="F50" s="208"/>
      <c r="G50" s="208"/>
    </row>
    <row r="51" spans="1:7" ht="23.25" thickBot="1" x14ac:dyDescent="0.3">
      <c r="A51" s="7" t="s">
        <v>669</v>
      </c>
      <c r="B51" s="48"/>
      <c r="C51" s="64" t="s">
        <v>670</v>
      </c>
      <c r="D51" s="188" t="s">
        <v>35</v>
      </c>
      <c r="E51" s="8">
        <v>123.24</v>
      </c>
      <c r="F51" s="8"/>
      <c r="G51" s="83"/>
    </row>
    <row r="52" spans="1:7" ht="15.75" thickBot="1" x14ac:dyDescent="0.3">
      <c r="A52" s="7" t="s">
        <v>671</v>
      </c>
      <c r="B52" s="48"/>
      <c r="C52" s="64" t="s">
        <v>622</v>
      </c>
      <c r="D52" s="8" t="s">
        <v>42</v>
      </c>
      <c r="E52" s="8">
        <v>138.9</v>
      </c>
      <c r="F52" s="8"/>
      <c r="G52" s="83"/>
    </row>
    <row r="53" spans="1:7" ht="15.75" thickBot="1" x14ac:dyDescent="0.3">
      <c r="A53" s="7" t="s">
        <v>672</v>
      </c>
      <c r="B53" s="48"/>
      <c r="C53" s="64" t="s">
        <v>626</v>
      </c>
      <c r="D53" s="8" t="s">
        <v>42</v>
      </c>
      <c r="E53" s="8">
        <v>501.7</v>
      </c>
      <c r="F53" s="8"/>
      <c r="G53" s="83"/>
    </row>
    <row r="54" spans="1:7" ht="15.75" thickBot="1" x14ac:dyDescent="0.3">
      <c r="A54" s="7" t="s">
        <v>673</v>
      </c>
      <c r="B54" s="48"/>
      <c r="C54" s="64" t="s">
        <v>632</v>
      </c>
      <c r="D54" s="8" t="s">
        <v>602</v>
      </c>
      <c r="E54" s="8">
        <v>7.38</v>
      </c>
      <c r="F54" s="8"/>
      <c r="G54" s="83"/>
    </row>
    <row r="55" spans="1:7" ht="34.5" thickBot="1" x14ac:dyDescent="0.3">
      <c r="A55" s="7" t="s">
        <v>674</v>
      </c>
      <c r="B55" s="48"/>
      <c r="C55" s="64" t="s">
        <v>634</v>
      </c>
      <c r="D55" s="8" t="s">
        <v>47</v>
      </c>
      <c r="E55" s="8">
        <v>14</v>
      </c>
      <c r="F55" s="83"/>
      <c r="G55" s="83"/>
    </row>
    <row r="56" spans="1:7" ht="34.5" thickBot="1" x14ac:dyDescent="0.3">
      <c r="A56" s="7" t="s">
        <v>675</v>
      </c>
      <c r="B56" s="48"/>
      <c r="C56" s="64" t="s">
        <v>676</v>
      </c>
      <c r="D56" s="8" t="s">
        <v>47</v>
      </c>
      <c r="E56" s="8">
        <v>6</v>
      </c>
      <c r="F56" s="83"/>
      <c r="G56" s="83"/>
    </row>
    <row r="57" spans="1:7" ht="15.75" thickBot="1" x14ac:dyDescent="0.3">
      <c r="A57" s="7" t="s">
        <v>677</v>
      </c>
      <c r="B57" s="48"/>
      <c r="C57" s="64" t="s">
        <v>678</v>
      </c>
      <c r="D57" s="8" t="s">
        <v>47</v>
      </c>
      <c r="E57" s="8">
        <v>14</v>
      </c>
      <c r="F57" s="8"/>
      <c r="G57" s="83"/>
    </row>
    <row r="58" spans="1:7" ht="15.75" thickBot="1" x14ac:dyDescent="0.3">
      <c r="A58" s="7" t="s">
        <v>679</v>
      </c>
      <c r="B58" s="48"/>
      <c r="C58" s="64" t="s">
        <v>680</v>
      </c>
      <c r="D58" s="8" t="s">
        <v>47</v>
      </c>
      <c r="E58" s="8">
        <v>26</v>
      </c>
      <c r="F58" s="8"/>
      <c r="G58" s="83"/>
    </row>
    <row r="59" spans="1:7" x14ac:dyDescent="0.25">
      <c r="A59" s="206" t="s">
        <v>681</v>
      </c>
      <c r="B59" s="209"/>
      <c r="C59" s="63" t="s">
        <v>682</v>
      </c>
      <c r="D59" s="206" t="s">
        <v>42</v>
      </c>
      <c r="E59" s="227">
        <v>1281.2</v>
      </c>
      <c r="F59" s="206"/>
      <c r="G59" s="227"/>
    </row>
    <row r="60" spans="1:7" x14ac:dyDescent="0.25">
      <c r="A60" s="207"/>
      <c r="B60" s="211"/>
      <c r="C60" s="63" t="s">
        <v>683</v>
      </c>
      <c r="D60" s="207"/>
      <c r="E60" s="228"/>
      <c r="F60" s="207"/>
      <c r="G60" s="228"/>
    </row>
    <row r="61" spans="1:7" ht="15.75" thickBot="1" x14ac:dyDescent="0.3">
      <c r="A61" s="208"/>
      <c r="B61" s="210"/>
      <c r="C61" s="64" t="s">
        <v>684</v>
      </c>
      <c r="D61" s="208"/>
      <c r="E61" s="229"/>
      <c r="F61" s="208"/>
      <c r="G61" s="229"/>
    </row>
    <row r="62" spans="1:7" ht="33.75" x14ac:dyDescent="0.25">
      <c r="A62" s="206" t="s">
        <v>448</v>
      </c>
      <c r="B62" s="209"/>
      <c r="C62" s="63" t="s">
        <v>655</v>
      </c>
      <c r="D62" s="206" t="s">
        <v>602</v>
      </c>
      <c r="E62" s="227">
        <v>4058.56</v>
      </c>
      <c r="F62" s="206"/>
      <c r="G62" s="227"/>
    </row>
    <row r="63" spans="1:7" ht="33.75" x14ac:dyDescent="0.25">
      <c r="A63" s="207"/>
      <c r="B63" s="211"/>
      <c r="C63" s="63" t="s">
        <v>656</v>
      </c>
      <c r="D63" s="207"/>
      <c r="E63" s="228"/>
      <c r="F63" s="207"/>
      <c r="G63" s="228"/>
    </row>
    <row r="64" spans="1:7" ht="45.75" thickBot="1" x14ac:dyDescent="0.3">
      <c r="A64" s="208"/>
      <c r="B64" s="210"/>
      <c r="C64" s="64" t="s">
        <v>685</v>
      </c>
      <c r="D64" s="208"/>
      <c r="E64" s="229"/>
      <c r="F64" s="208"/>
      <c r="G64" s="229"/>
    </row>
    <row r="65" spans="1:7" ht="15.75" thickBot="1" x14ac:dyDescent="0.3">
      <c r="A65" s="7" t="s">
        <v>449</v>
      </c>
      <c r="B65" s="48"/>
      <c r="C65" s="64" t="s">
        <v>659</v>
      </c>
      <c r="D65" s="8" t="s">
        <v>293</v>
      </c>
      <c r="E65" s="8">
        <v>10</v>
      </c>
      <c r="F65" s="8"/>
      <c r="G65" s="83"/>
    </row>
    <row r="66" spans="1:7" ht="15.75" thickBot="1" x14ac:dyDescent="0.3">
      <c r="A66" s="7" t="s">
        <v>450</v>
      </c>
      <c r="B66" s="48"/>
      <c r="C66" s="64" t="s">
        <v>660</v>
      </c>
      <c r="D66" s="8" t="s">
        <v>42</v>
      </c>
      <c r="E66" s="8">
        <v>640.6</v>
      </c>
      <c r="F66" s="8"/>
      <c r="G66" s="83"/>
    </row>
    <row r="67" spans="1:7" x14ac:dyDescent="0.25">
      <c r="A67" s="219" t="s">
        <v>686</v>
      </c>
      <c r="B67" s="220"/>
      <c r="C67" s="220"/>
      <c r="D67" s="220"/>
      <c r="E67" s="220"/>
      <c r="F67" s="221"/>
      <c r="G67" s="180"/>
    </row>
    <row r="68" spans="1:7" x14ac:dyDescent="0.25">
      <c r="A68" s="222"/>
      <c r="B68" s="222" t="s">
        <v>247</v>
      </c>
      <c r="C68" s="181" t="s">
        <v>687</v>
      </c>
      <c r="D68" s="222"/>
      <c r="E68" s="222"/>
      <c r="F68" s="222"/>
      <c r="G68" s="222"/>
    </row>
    <row r="69" spans="1:7" ht="15.75" thickBot="1" x14ac:dyDescent="0.3">
      <c r="A69" s="223"/>
      <c r="B69" s="223"/>
      <c r="C69" s="182" t="s">
        <v>249</v>
      </c>
      <c r="D69" s="223"/>
      <c r="E69" s="223"/>
      <c r="F69" s="223"/>
      <c r="G69" s="223"/>
    </row>
    <row r="70" spans="1:7" ht="15.75" thickBot="1" x14ac:dyDescent="0.3">
      <c r="A70" s="7" t="s">
        <v>451</v>
      </c>
      <c r="B70" s="48"/>
      <c r="C70" s="64" t="s">
        <v>688</v>
      </c>
      <c r="D70" s="8" t="s">
        <v>42</v>
      </c>
      <c r="E70" s="8">
        <v>1625.6</v>
      </c>
      <c r="F70" s="8"/>
      <c r="G70" s="8"/>
    </row>
    <row r="71" spans="1:7" ht="33.75" x14ac:dyDescent="0.25">
      <c r="A71" s="206" t="s">
        <v>451</v>
      </c>
      <c r="B71" s="209"/>
      <c r="C71" s="63" t="s">
        <v>664</v>
      </c>
      <c r="D71" s="206" t="s">
        <v>602</v>
      </c>
      <c r="E71" s="227">
        <v>2260.46</v>
      </c>
      <c r="F71" s="206"/>
      <c r="G71" s="206"/>
    </row>
    <row r="72" spans="1:7" ht="33.75" x14ac:dyDescent="0.25">
      <c r="A72" s="207"/>
      <c r="B72" s="211"/>
      <c r="C72" s="63" t="s">
        <v>600</v>
      </c>
      <c r="D72" s="207"/>
      <c r="E72" s="228"/>
      <c r="F72" s="207"/>
      <c r="G72" s="207"/>
    </row>
    <row r="73" spans="1:7" ht="23.25" thickBot="1" x14ac:dyDescent="0.3">
      <c r="A73" s="208"/>
      <c r="B73" s="210"/>
      <c r="C73" s="64" t="s">
        <v>665</v>
      </c>
      <c r="D73" s="208"/>
      <c r="E73" s="229"/>
      <c r="F73" s="208"/>
      <c r="G73" s="208"/>
    </row>
    <row r="74" spans="1:7" ht="33.75" x14ac:dyDescent="0.25">
      <c r="A74" s="206" t="s">
        <v>452</v>
      </c>
      <c r="B74" s="209"/>
      <c r="C74" s="63" t="s">
        <v>689</v>
      </c>
      <c r="D74" s="206" t="s">
        <v>606</v>
      </c>
      <c r="E74" s="206" t="s">
        <v>690</v>
      </c>
      <c r="F74" s="206"/>
      <c r="G74" s="206"/>
    </row>
    <row r="75" spans="1:7" ht="34.5" thickBot="1" x14ac:dyDescent="0.3">
      <c r="A75" s="208"/>
      <c r="B75" s="210"/>
      <c r="C75" s="64" t="s">
        <v>605</v>
      </c>
      <c r="D75" s="208"/>
      <c r="E75" s="208"/>
      <c r="F75" s="208"/>
      <c r="G75" s="208"/>
    </row>
    <row r="76" spans="1:7" ht="22.5" x14ac:dyDescent="0.25">
      <c r="A76" s="206" t="s">
        <v>453</v>
      </c>
      <c r="B76" s="209"/>
      <c r="C76" s="63" t="s">
        <v>608</v>
      </c>
      <c r="D76" s="206" t="s">
        <v>356</v>
      </c>
      <c r="E76" s="206">
        <v>39</v>
      </c>
      <c r="F76" s="206"/>
      <c r="G76" s="206"/>
    </row>
    <row r="77" spans="1:7" ht="22.5" x14ac:dyDescent="0.25">
      <c r="A77" s="207"/>
      <c r="B77" s="211"/>
      <c r="C77" s="63" t="s">
        <v>609</v>
      </c>
      <c r="D77" s="207"/>
      <c r="E77" s="207"/>
      <c r="F77" s="207"/>
      <c r="G77" s="207"/>
    </row>
    <row r="78" spans="1:7" ht="23.25" thickBot="1" x14ac:dyDescent="0.3">
      <c r="A78" s="208"/>
      <c r="B78" s="210"/>
      <c r="C78" s="64" t="s">
        <v>610</v>
      </c>
      <c r="D78" s="208"/>
      <c r="E78" s="208"/>
      <c r="F78" s="208"/>
      <c r="G78" s="208"/>
    </row>
    <row r="79" spans="1:7" ht="23.25" thickBot="1" x14ac:dyDescent="0.3">
      <c r="A79" s="7" t="s">
        <v>691</v>
      </c>
      <c r="B79" s="48"/>
      <c r="C79" s="64" t="s">
        <v>613</v>
      </c>
      <c r="D79" s="8" t="s">
        <v>602</v>
      </c>
      <c r="E79" s="8">
        <v>162.56</v>
      </c>
      <c r="F79" s="8"/>
      <c r="G79" s="83"/>
    </row>
    <row r="80" spans="1:7" ht="15.75" thickBot="1" x14ac:dyDescent="0.3">
      <c r="A80" s="7" t="s">
        <v>692</v>
      </c>
      <c r="B80" s="48"/>
      <c r="C80" s="64" t="s">
        <v>693</v>
      </c>
      <c r="D80" s="8" t="s">
        <v>42</v>
      </c>
      <c r="E80" s="83">
        <v>1625.6</v>
      </c>
      <c r="F80" s="8"/>
      <c r="G80" s="83"/>
    </row>
    <row r="81" spans="1:7" ht="15.75" thickBot="1" x14ac:dyDescent="0.3">
      <c r="A81" s="7" t="s">
        <v>694</v>
      </c>
      <c r="B81" s="48"/>
      <c r="C81" s="64" t="s">
        <v>695</v>
      </c>
      <c r="D81" s="8" t="s">
        <v>47</v>
      </c>
      <c r="E81" s="8">
        <v>255</v>
      </c>
      <c r="F81" s="8"/>
      <c r="G81" s="83"/>
    </row>
    <row r="82" spans="1:7" ht="23.25" thickBot="1" x14ac:dyDescent="0.3">
      <c r="A82" s="7" t="s">
        <v>696</v>
      </c>
      <c r="B82" s="48"/>
      <c r="C82" s="64" t="s">
        <v>697</v>
      </c>
      <c r="D82" s="8" t="s">
        <v>602</v>
      </c>
      <c r="E82" s="8">
        <v>24.48</v>
      </c>
      <c r="F82" s="8"/>
      <c r="G82" s="83"/>
    </row>
    <row r="83" spans="1:7" ht="15.75" thickBot="1" x14ac:dyDescent="0.3">
      <c r="A83" s="7" t="s">
        <v>698</v>
      </c>
      <c r="B83" s="48"/>
      <c r="C83" s="64" t="s">
        <v>699</v>
      </c>
      <c r="D83" s="8" t="s">
        <v>47</v>
      </c>
      <c r="E83" s="8">
        <v>255</v>
      </c>
      <c r="F83" s="83"/>
      <c r="G83" s="83"/>
    </row>
    <row r="84" spans="1:7" ht="23.25" thickBot="1" x14ac:dyDescent="0.3">
      <c r="A84" s="7" t="s">
        <v>700</v>
      </c>
      <c r="B84" s="48"/>
      <c r="C84" s="64" t="s">
        <v>701</v>
      </c>
      <c r="D84" s="8" t="s">
        <v>40</v>
      </c>
      <c r="E84" s="83">
        <v>1141.6199999999999</v>
      </c>
      <c r="F84" s="8"/>
      <c r="G84" s="83"/>
    </row>
    <row r="85" spans="1:7" ht="23.25" thickBot="1" x14ac:dyDescent="0.3">
      <c r="A85" s="7" t="s">
        <v>702</v>
      </c>
      <c r="B85" s="48"/>
      <c r="C85" s="64" t="s">
        <v>703</v>
      </c>
      <c r="D85" s="8" t="s">
        <v>606</v>
      </c>
      <c r="E85" s="83">
        <v>1141.6199999999999</v>
      </c>
      <c r="F85" s="8"/>
      <c r="G85" s="83"/>
    </row>
    <row r="86" spans="1:7" ht="15.75" thickBot="1" x14ac:dyDescent="0.3">
      <c r="A86" s="7" t="s">
        <v>704</v>
      </c>
      <c r="B86" s="48"/>
      <c r="C86" s="64" t="s">
        <v>705</v>
      </c>
      <c r="D86" s="8" t="s">
        <v>42</v>
      </c>
      <c r="E86" s="83">
        <v>1625.6</v>
      </c>
      <c r="F86" s="8"/>
      <c r="G86" s="83"/>
    </row>
    <row r="87" spans="1:7" ht="15.75" thickBot="1" x14ac:dyDescent="0.3">
      <c r="A87" s="7">
        <v>118</v>
      </c>
      <c r="B87" s="48"/>
      <c r="C87" s="64" t="s">
        <v>706</v>
      </c>
      <c r="D87" s="8" t="s">
        <v>42</v>
      </c>
      <c r="E87" s="83">
        <v>1625.6</v>
      </c>
      <c r="F87" s="8"/>
      <c r="G87" s="83"/>
    </row>
    <row r="88" spans="1:7" ht="33.75" x14ac:dyDescent="0.25">
      <c r="A88" s="206">
        <v>119</v>
      </c>
      <c r="B88" s="209"/>
      <c r="C88" s="63" t="s">
        <v>707</v>
      </c>
      <c r="D88" s="206" t="s">
        <v>602</v>
      </c>
      <c r="E88" s="206" t="s">
        <v>708</v>
      </c>
      <c r="F88" s="206"/>
      <c r="G88" s="206"/>
    </row>
    <row r="89" spans="1:7" ht="33.75" x14ac:dyDescent="0.25">
      <c r="A89" s="207"/>
      <c r="B89" s="211"/>
      <c r="C89" s="63" t="s">
        <v>656</v>
      </c>
      <c r="D89" s="207"/>
      <c r="E89" s="207"/>
      <c r="F89" s="207"/>
      <c r="G89" s="207"/>
    </row>
    <row r="90" spans="1:7" ht="45.75" thickBot="1" x14ac:dyDescent="0.3">
      <c r="A90" s="208"/>
      <c r="B90" s="210"/>
      <c r="C90" s="64" t="s">
        <v>657</v>
      </c>
      <c r="D90" s="208"/>
      <c r="E90" s="208"/>
      <c r="F90" s="208"/>
      <c r="G90" s="208"/>
    </row>
    <row r="91" spans="1:7" x14ac:dyDescent="0.25">
      <c r="A91" s="219" t="s">
        <v>709</v>
      </c>
      <c r="B91" s="220"/>
      <c r="C91" s="220"/>
      <c r="D91" s="220"/>
      <c r="E91" s="220"/>
      <c r="F91" s="221"/>
      <c r="G91" s="180"/>
    </row>
    <row r="92" spans="1:7" ht="15.75" thickBot="1" x14ac:dyDescent="0.3">
      <c r="A92" s="50"/>
      <c r="B92" s="51"/>
      <c r="C92" s="183" t="s">
        <v>250</v>
      </c>
      <c r="D92" s="51"/>
      <c r="E92" s="184"/>
      <c r="F92" s="184"/>
      <c r="G92" s="185"/>
    </row>
  </sheetData>
  <mergeCells count="100">
    <mergeCell ref="F88:F90"/>
    <mergeCell ref="G88:G90"/>
    <mergeCell ref="A91:F91"/>
    <mergeCell ref="A88:A90"/>
    <mergeCell ref="B88:B90"/>
    <mergeCell ref="D88:D90"/>
    <mergeCell ref="E88:E90"/>
    <mergeCell ref="F74:F75"/>
    <mergeCell ref="G74:G75"/>
    <mergeCell ref="A76:A78"/>
    <mergeCell ref="B76:B78"/>
    <mergeCell ref="D76:D78"/>
    <mergeCell ref="E76:E78"/>
    <mergeCell ref="F76:F78"/>
    <mergeCell ref="G76:G78"/>
    <mergeCell ref="A74:A75"/>
    <mergeCell ref="B74:B75"/>
    <mergeCell ref="D74:D75"/>
    <mergeCell ref="E74:E75"/>
    <mergeCell ref="G68:G69"/>
    <mergeCell ref="A71:A73"/>
    <mergeCell ref="B71:B73"/>
    <mergeCell ref="D71:D73"/>
    <mergeCell ref="E71:E73"/>
    <mergeCell ref="F71:F73"/>
    <mergeCell ref="G71:G73"/>
    <mergeCell ref="A67:F67"/>
    <mergeCell ref="A68:A69"/>
    <mergeCell ref="B68:B69"/>
    <mergeCell ref="D68:D69"/>
    <mergeCell ref="E68:E69"/>
    <mergeCell ref="F68:F69"/>
    <mergeCell ref="F59:F61"/>
    <mergeCell ref="G59:G61"/>
    <mergeCell ref="A62:A64"/>
    <mergeCell ref="B62:B64"/>
    <mergeCell ref="D62:D64"/>
    <mergeCell ref="E62:E64"/>
    <mergeCell ref="F62:F64"/>
    <mergeCell ref="G62:G64"/>
    <mergeCell ref="A59:A61"/>
    <mergeCell ref="B59:B61"/>
    <mergeCell ref="D59:D61"/>
    <mergeCell ref="E59:E61"/>
    <mergeCell ref="F46:F48"/>
    <mergeCell ref="G46:G48"/>
    <mergeCell ref="A49:A50"/>
    <mergeCell ref="B49:B50"/>
    <mergeCell ref="D49:D50"/>
    <mergeCell ref="E49:E50"/>
    <mergeCell ref="F49:F50"/>
    <mergeCell ref="G49:G50"/>
    <mergeCell ref="A46:A48"/>
    <mergeCell ref="B46:B48"/>
    <mergeCell ref="D46:D48"/>
    <mergeCell ref="E46:E48"/>
    <mergeCell ref="F37:F39"/>
    <mergeCell ref="G37:G39"/>
    <mergeCell ref="A42:F42"/>
    <mergeCell ref="A43:A44"/>
    <mergeCell ref="B43:B44"/>
    <mergeCell ref="D43:D44"/>
    <mergeCell ref="E43:E44"/>
    <mergeCell ref="F43:F44"/>
    <mergeCell ref="G43:G44"/>
    <mergeCell ref="A37:A39"/>
    <mergeCell ref="B37:B39"/>
    <mergeCell ref="D37:D39"/>
    <mergeCell ref="E37:E39"/>
    <mergeCell ref="F11:F14"/>
    <mergeCell ref="G11:G14"/>
    <mergeCell ref="A23:A24"/>
    <mergeCell ref="B23:B24"/>
    <mergeCell ref="C23:C24"/>
    <mergeCell ref="D23:D24"/>
    <mergeCell ref="E23:E24"/>
    <mergeCell ref="F23:F24"/>
    <mergeCell ref="G23:G24"/>
    <mergeCell ref="A11:A14"/>
    <mergeCell ref="B11:B14"/>
    <mergeCell ref="D11:D14"/>
    <mergeCell ref="E11:E14"/>
    <mergeCell ref="A9:A10"/>
    <mergeCell ref="B9:B10"/>
    <mergeCell ref="D9:D10"/>
    <mergeCell ref="E9:E10"/>
    <mergeCell ref="F9:F10"/>
    <mergeCell ref="G9:G10"/>
    <mergeCell ref="A6:A8"/>
    <mergeCell ref="B6:B8"/>
    <mergeCell ref="D6:D8"/>
    <mergeCell ref="E6:E8"/>
    <mergeCell ref="A3:A4"/>
    <mergeCell ref="B3:B4"/>
    <mergeCell ref="D3:D4"/>
    <mergeCell ref="E3:E4"/>
    <mergeCell ref="F3:F4"/>
    <mergeCell ref="G3:G4"/>
    <mergeCell ref="F6:F8"/>
    <mergeCell ref="G6:G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0"/>
  <sheetViews>
    <sheetView workbookViewId="0">
      <selection activeCell="E6" sqref="E6"/>
    </sheetView>
  </sheetViews>
  <sheetFormatPr defaultRowHeight="15" x14ac:dyDescent="0.25"/>
  <cols>
    <col min="1" max="1" width="5.140625" customWidth="1"/>
    <col min="3" max="3" width="62.85546875" style="56" customWidth="1"/>
    <col min="7" max="7" width="11.42578125" customWidth="1"/>
    <col min="8" max="8" width="9.5703125" bestFit="1" customWidth="1"/>
  </cols>
  <sheetData>
    <row r="1" spans="1:8" ht="23.2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8" ht="15.75" thickBot="1" x14ac:dyDescent="0.3">
      <c r="A2" s="45">
        <v>1</v>
      </c>
      <c r="B2" s="46">
        <v>2</v>
      </c>
      <c r="C2" s="45">
        <v>3</v>
      </c>
      <c r="D2" s="46">
        <v>4</v>
      </c>
      <c r="E2" s="45">
        <v>5</v>
      </c>
      <c r="F2" s="46">
        <v>6</v>
      </c>
      <c r="G2" s="45">
        <v>7</v>
      </c>
    </row>
    <row r="3" spans="1:8" x14ac:dyDescent="0.25">
      <c r="A3" s="202"/>
      <c r="B3" s="202" t="s">
        <v>252</v>
      </c>
      <c r="C3" s="47" t="s">
        <v>596</v>
      </c>
      <c r="D3" s="202"/>
      <c r="E3" s="202"/>
      <c r="F3" s="230"/>
      <c r="G3" s="230"/>
    </row>
    <row r="4" spans="1:8" ht="15.75" thickBot="1" x14ac:dyDescent="0.3">
      <c r="A4" s="232"/>
      <c r="B4" s="232"/>
      <c r="C4" s="4" t="s">
        <v>249</v>
      </c>
      <c r="D4" s="232"/>
      <c r="E4" s="232"/>
      <c r="F4" s="231"/>
      <c r="G4" s="231"/>
    </row>
    <row r="5" spans="1:8" ht="68.25" thickBot="1" x14ac:dyDescent="0.3">
      <c r="A5" s="7" t="s">
        <v>454</v>
      </c>
      <c r="B5" s="48"/>
      <c r="C5" s="9" t="s">
        <v>253</v>
      </c>
      <c r="D5" s="8" t="s">
        <v>42</v>
      </c>
      <c r="E5" s="8">
        <v>74.760000000000005</v>
      </c>
      <c r="F5" s="169"/>
      <c r="G5" s="169">
        <f t="shared" ref="G5:G12" si="0">ROUND(E5*F5,2)</f>
        <v>0</v>
      </c>
    </row>
    <row r="6" spans="1:8" ht="68.25" thickBot="1" x14ac:dyDescent="0.3">
      <c r="A6" s="7" t="s">
        <v>455</v>
      </c>
      <c r="B6" s="48"/>
      <c r="C6" s="9" t="s">
        <v>254</v>
      </c>
      <c r="D6" s="8" t="s">
        <v>42</v>
      </c>
      <c r="E6" s="8">
        <v>19.399999999999999</v>
      </c>
      <c r="F6" s="169"/>
      <c r="G6" s="169">
        <f t="shared" si="0"/>
        <v>0</v>
      </c>
    </row>
    <row r="7" spans="1:8" ht="23.25" thickBot="1" x14ac:dyDescent="0.3">
      <c r="A7" s="7" t="s">
        <v>456</v>
      </c>
      <c r="B7" s="48"/>
      <c r="C7" s="9" t="s">
        <v>255</v>
      </c>
      <c r="D7" s="8" t="s">
        <v>21</v>
      </c>
      <c r="E7" s="8">
        <v>5</v>
      </c>
      <c r="F7" s="169"/>
      <c r="G7" s="169">
        <f t="shared" si="0"/>
        <v>0</v>
      </c>
    </row>
    <row r="8" spans="1:8" ht="23.25" thickBot="1" x14ac:dyDescent="0.3">
      <c r="A8" s="7" t="s">
        <v>457</v>
      </c>
      <c r="B8" s="48"/>
      <c r="C8" s="9" t="s">
        <v>251</v>
      </c>
      <c r="D8" s="8" t="s">
        <v>21</v>
      </c>
      <c r="E8" s="8">
        <v>4</v>
      </c>
      <c r="F8" s="169"/>
      <c r="G8" s="169">
        <f t="shared" si="0"/>
        <v>0</v>
      </c>
    </row>
    <row r="9" spans="1:8" ht="23.25" thickBot="1" x14ac:dyDescent="0.3">
      <c r="A9" s="7" t="s">
        <v>458</v>
      </c>
      <c r="B9" s="48"/>
      <c r="C9" s="9" t="s">
        <v>256</v>
      </c>
      <c r="D9" s="8" t="s">
        <v>42</v>
      </c>
      <c r="E9" s="8">
        <v>77</v>
      </c>
      <c r="F9" s="169"/>
      <c r="G9" s="169">
        <f t="shared" si="0"/>
        <v>0</v>
      </c>
    </row>
    <row r="10" spans="1:8" ht="45.75" thickBot="1" x14ac:dyDescent="0.3">
      <c r="A10" s="7" t="s">
        <v>459</v>
      </c>
      <c r="B10" s="48"/>
      <c r="C10" s="9" t="s">
        <v>257</v>
      </c>
      <c r="D10" s="188" t="s">
        <v>42</v>
      </c>
      <c r="E10" s="8">
        <v>102.5</v>
      </c>
      <c r="F10" s="169"/>
      <c r="G10" s="169">
        <f t="shared" si="0"/>
        <v>0</v>
      </c>
    </row>
    <row r="11" spans="1:8" ht="45.75" thickBot="1" x14ac:dyDescent="0.3">
      <c r="A11" s="7" t="s">
        <v>460</v>
      </c>
      <c r="B11" s="48"/>
      <c r="C11" s="9" t="s">
        <v>258</v>
      </c>
      <c r="D11" s="188" t="s">
        <v>42</v>
      </c>
      <c r="E11" s="8">
        <v>117.35</v>
      </c>
      <c r="F11" s="169"/>
      <c r="G11" s="169">
        <f t="shared" si="0"/>
        <v>0</v>
      </c>
    </row>
    <row r="12" spans="1:8" ht="45.75" thickBot="1" x14ac:dyDescent="0.3">
      <c r="A12" s="7" t="s">
        <v>461</v>
      </c>
      <c r="B12" s="48"/>
      <c r="C12" s="9" t="s">
        <v>259</v>
      </c>
      <c r="D12" s="188" t="s">
        <v>42</v>
      </c>
      <c r="E12" s="8">
        <v>116.5</v>
      </c>
      <c r="F12" s="169"/>
      <c r="G12" s="169">
        <f t="shared" si="0"/>
        <v>0</v>
      </c>
    </row>
    <row r="13" spans="1:8" x14ac:dyDescent="0.25">
      <c r="A13" s="202"/>
      <c r="B13" s="202" t="s">
        <v>260</v>
      </c>
      <c r="C13" s="47" t="s">
        <v>597</v>
      </c>
      <c r="D13" s="202"/>
      <c r="E13" s="202"/>
      <c r="F13" s="230"/>
      <c r="G13" s="230"/>
    </row>
    <row r="14" spans="1:8" ht="15.75" thickBot="1" x14ac:dyDescent="0.3">
      <c r="A14" s="232"/>
      <c r="B14" s="232"/>
      <c r="C14" s="4" t="s">
        <v>249</v>
      </c>
      <c r="D14" s="232"/>
      <c r="E14" s="232"/>
      <c r="F14" s="231"/>
      <c r="G14" s="231"/>
    </row>
    <row r="15" spans="1:8" ht="79.5" thickBot="1" x14ac:dyDescent="0.3">
      <c r="A15" s="7" t="s">
        <v>462</v>
      </c>
      <c r="B15" s="48"/>
      <c r="C15" s="9" t="s">
        <v>261</v>
      </c>
      <c r="D15" s="8" t="s">
        <v>42</v>
      </c>
      <c r="E15" s="8">
        <v>48.2</v>
      </c>
      <c r="F15" s="169"/>
      <c r="G15" s="169">
        <f t="shared" ref="G15:G22" si="1">ROUND(E15*F15,2)</f>
        <v>0</v>
      </c>
      <c r="H15" s="143"/>
    </row>
    <row r="16" spans="1:8" ht="79.5" thickBot="1" x14ac:dyDescent="0.3">
      <c r="A16" s="7" t="s">
        <v>463</v>
      </c>
      <c r="B16" s="48"/>
      <c r="C16" s="9" t="s">
        <v>262</v>
      </c>
      <c r="D16" s="8" t="s">
        <v>42</v>
      </c>
      <c r="E16" s="8">
        <v>128</v>
      </c>
      <c r="F16" s="169"/>
      <c r="G16" s="169">
        <f t="shared" si="1"/>
        <v>0</v>
      </c>
      <c r="H16" s="144"/>
    </row>
    <row r="17" spans="1:8" ht="79.5" thickBot="1" x14ac:dyDescent="0.3">
      <c r="A17" s="7" t="s">
        <v>464</v>
      </c>
      <c r="B17" s="48"/>
      <c r="C17" s="9" t="s">
        <v>263</v>
      </c>
      <c r="D17" s="8" t="s">
        <v>42</v>
      </c>
      <c r="E17" s="8">
        <v>8</v>
      </c>
      <c r="F17" s="169"/>
      <c r="G17" s="169">
        <f t="shared" si="1"/>
        <v>0</v>
      </c>
      <c r="H17" s="144"/>
    </row>
    <row r="18" spans="1:8" ht="34.5" thickBot="1" x14ac:dyDescent="0.3">
      <c r="A18" s="7" t="s">
        <v>465</v>
      </c>
      <c r="B18" s="48"/>
      <c r="C18" s="9" t="s">
        <v>264</v>
      </c>
      <c r="D18" s="8" t="s">
        <v>21</v>
      </c>
      <c r="E18" s="8">
        <v>2</v>
      </c>
      <c r="F18" s="169"/>
      <c r="G18" s="169">
        <f t="shared" si="1"/>
        <v>0</v>
      </c>
      <c r="H18" s="144"/>
    </row>
    <row r="19" spans="1:8" ht="34.5" thickBot="1" x14ac:dyDescent="0.3">
      <c r="A19" s="7" t="s">
        <v>466</v>
      </c>
      <c r="B19" s="48"/>
      <c r="C19" s="9" t="s">
        <v>265</v>
      </c>
      <c r="D19" s="8" t="s">
        <v>21</v>
      </c>
      <c r="E19" s="8">
        <v>1</v>
      </c>
      <c r="F19" s="169"/>
      <c r="G19" s="169">
        <f t="shared" si="1"/>
        <v>0</v>
      </c>
      <c r="H19" s="144"/>
    </row>
    <row r="20" spans="1:8" ht="34.5" thickBot="1" x14ac:dyDescent="0.3">
      <c r="A20" s="7" t="s">
        <v>467</v>
      </c>
      <c r="B20" s="48"/>
      <c r="C20" s="9" t="s">
        <v>266</v>
      </c>
      <c r="D20" s="8" t="s">
        <v>21</v>
      </c>
      <c r="E20" s="8">
        <v>1</v>
      </c>
      <c r="F20" s="169"/>
      <c r="G20" s="169">
        <f t="shared" si="1"/>
        <v>0</v>
      </c>
    </row>
    <row r="21" spans="1:8" ht="23.25" thickBot="1" x14ac:dyDescent="0.3">
      <c r="A21" s="7" t="s">
        <v>468</v>
      </c>
      <c r="B21" s="48"/>
      <c r="C21" s="9" t="s">
        <v>267</v>
      </c>
      <c r="D21" s="8" t="s">
        <v>21</v>
      </c>
      <c r="E21" s="8">
        <v>1</v>
      </c>
      <c r="F21" s="169"/>
      <c r="G21" s="169">
        <f t="shared" si="1"/>
        <v>0</v>
      </c>
    </row>
    <row r="22" spans="1:8" ht="23.25" thickBot="1" x14ac:dyDescent="0.3">
      <c r="A22" s="7" t="s">
        <v>469</v>
      </c>
      <c r="B22" s="48"/>
      <c r="C22" s="9" t="s">
        <v>268</v>
      </c>
      <c r="D22" s="8" t="s">
        <v>42</v>
      </c>
      <c r="E22" s="8">
        <v>324</v>
      </c>
      <c r="F22" s="169"/>
      <c r="G22" s="169">
        <f t="shared" si="1"/>
        <v>0</v>
      </c>
    </row>
    <row r="23" spans="1:8" x14ac:dyDescent="0.25">
      <c r="A23" s="202"/>
      <c r="B23" s="202" t="s">
        <v>269</v>
      </c>
      <c r="C23" s="47" t="s">
        <v>710</v>
      </c>
      <c r="D23" s="202"/>
      <c r="E23" s="202"/>
      <c r="F23" s="233"/>
      <c r="G23" s="233"/>
    </row>
    <row r="24" spans="1:8" ht="15.75" thickBot="1" x14ac:dyDescent="0.3">
      <c r="A24" s="232"/>
      <c r="B24" s="232"/>
      <c r="C24" s="4" t="s">
        <v>249</v>
      </c>
      <c r="D24" s="232"/>
      <c r="E24" s="232"/>
      <c r="F24" s="234"/>
      <c r="G24" s="234"/>
    </row>
    <row r="25" spans="1:8" ht="23.25" thickBot="1" x14ac:dyDescent="0.3">
      <c r="A25" s="7" t="s">
        <v>470</v>
      </c>
      <c r="B25" s="48"/>
      <c r="C25" s="9" t="s">
        <v>270</v>
      </c>
      <c r="D25" s="8" t="s">
        <v>21</v>
      </c>
      <c r="E25" s="8">
        <v>1</v>
      </c>
      <c r="F25" s="169"/>
      <c r="G25" s="169">
        <f t="shared" ref="G25:G26" si="2">ROUND(E25*F25,2)</f>
        <v>0</v>
      </c>
    </row>
    <row r="26" spans="1:8" ht="23.25" thickBot="1" x14ac:dyDescent="0.3">
      <c r="A26" s="7" t="s">
        <v>471</v>
      </c>
      <c r="B26" s="48"/>
      <c r="C26" s="9" t="s">
        <v>271</v>
      </c>
      <c r="D26" s="8" t="s">
        <v>21</v>
      </c>
      <c r="E26" s="8">
        <v>7</v>
      </c>
      <c r="F26" s="169"/>
      <c r="G26" s="169">
        <f t="shared" si="2"/>
        <v>0</v>
      </c>
    </row>
    <row r="27" spans="1:8" ht="15.75" thickBot="1" x14ac:dyDescent="0.3">
      <c r="A27" s="10"/>
      <c r="B27" s="11"/>
      <c r="C27" s="12" t="s">
        <v>272</v>
      </c>
      <c r="D27" s="11"/>
      <c r="E27" s="11"/>
      <c r="F27" s="12"/>
      <c r="G27" s="49">
        <f>G5+G6+G7+G8+G9+G10+G11+G12</f>
        <v>0</v>
      </c>
    </row>
    <row r="28" spans="1:8" ht="15.75" thickBot="1" x14ac:dyDescent="0.3">
      <c r="A28" s="10"/>
      <c r="B28" s="11"/>
      <c r="C28" s="12" t="s">
        <v>273</v>
      </c>
      <c r="D28" s="11"/>
      <c r="E28" s="11"/>
      <c r="F28" s="12"/>
      <c r="G28" s="49">
        <f>G15+G16+G17+G18+G19+G20+G21+G22</f>
        <v>0</v>
      </c>
    </row>
    <row r="29" spans="1:8" ht="15.75" thickBot="1" x14ac:dyDescent="0.3">
      <c r="A29" s="10"/>
      <c r="B29" s="11"/>
      <c r="C29" s="12" t="s">
        <v>274</v>
      </c>
      <c r="D29" s="11"/>
      <c r="E29" s="11"/>
      <c r="F29" s="12"/>
      <c r="G29" s="49">
        <f>G25+G26</f>
        <v>0</v>
      </c>
    </row>
    <row r="30" spans="1:8" ht="15.75" thickBot="1" x14ac:dyDescent="0.3">
      <c r="A30" s="50"/>
      <c r="B30" s="51"/>
      <c r="C30" s="52" t="s">
        <v>250</v>
      </c>
      <c r="D30" s="51"/>
      <c r="E30" s="51"/>
      <c r="F30" s="53"/>
      <c r="G30" s="54">
        <f>G27+G28+G29</f>
        <v>0</v>
      </c>
      <c r="H30" s="137"/>
    </row>
  </sheetData>
  <mergeCells count="18">
    <mergeCell ref="G13:G14"/>
    <mergeCell ref="A23:A24"/>
    <mergeCell ref="B23:B24"/>
    <mergeCell ref="D23:D24"/>
    <mergeCell ref="E23:E24"/>
    <mergeCell ref="F23:F24"/>
    <mergeCell ref="G23:G24"/>
    <mergeCell ref="A13:A14"/>
    <mergeCell ref="B13:B14"/>
    <mergeCell ref="D13:D14"/>
    <mergeCell ref="E13:E14"/>
    <mergeCell ref="F13:F14"/>
    <mergeCell ref="F3:F4"/>
    <mergeCell ref="G3:G4"/>
    <mergeCell ref="A3:A4"/>
    <mergeCell ref="B3:B4"/>
    <mergeCell ref="D3:D4"/>
    <mergeCell ref="E3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7"/>
  <sheetViews>
    <sheetView workbookViewId="0">
      <selection activeCell="K6" sqref="K6"/>
    </sheetView>
  </sheetViews>
  <sheetFormatPr defaultRowHeight="15" x14ac:dyDescent="0.25"/>
  <cols>
    <col min="1" max="1" width="6.5703125" customWidth="1"/>
    <col min="3" max="3" width="45.28515625" style="56" customWidth="1"/>
    <col min="6" max="6" width="8.28515625" bestFit="1" customWidth="1"/>
  </cols>
  <sheetData>
    <row r="1" spans="1:7" ht="15.75" thickBot="1" x14ac:dyDescent="0.3">
      <c r="A1" s="1" t="s">
        <v>275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15.75" thickBot="1" x14ac:dyDescent="0.3">
      <c r="A2" s="45">
        <v>1</v>
      </c>
      <c r="B2" s="46">
        <v>2</v>
      </c>
      <c r="C2" s="45">
        <v>3</v>
      </c>
      <c r="D2" s="46">
        <v>4</v>
      </c>
      <c r="E2" s="45">
        <v>5</v>
      </c>
      <c r="F2" s="46">
        <v>6</v>
      </c>
      <c r="G2" s="45">
        <v>7</v>
      </c>
    </row>
    <row r="3" spans="1:7" x14ac:dyDescent="0.25">
      <c r="A3" s="235"/>
      <c r="B3" s="202" t="s">
        <v>276</v>
      </c>
      <c r="C3" s="47" t="s">
        <v>277</v>
      </c>
      <c r="D3" s="235"/>
      <c r="E3" s="235"/>
      <c r="F3" s="235"/>
      <c r="G3" s="235"/>
    </row>
    <row r="4" spans="1:7" ht="15.75" thickBot="1" x14ac:dyDescent="0.3">
      <c r="A4" s="236"/>
      <c r="B4" s="232"/>
      <c r="C4" s="4" t="s">
        <v>278</v>
      </c>
      <c r="D4" s="236"/>
      <c r="E4" s="236"/>
      <c r="F4" s="236"/>
      <c r="G4" s="236"/>
    </row>
    <row r="5" spans="1:7" x14ac:dyDescent="0.25">
      <c r="A5" s="206" t="s">
        <v>472</v>
      </c>
      <c r="B5" s="209"/>
      <c r="C5" s="57" t="s">
        <v>279</v>
      </c>
      <c r="D5" s="206" t="s">
        <v>42</v>
      </c>
      <c r="E5" s="206">
        <v>61.3</v>
      </c>
      <c r="F5" s="237"/>
      <c r="G5" s="237">
        <f>ROUND(E5*F5,2)</f>
        <v>0</v>
      </c>
    </row>
    <row r="6" spans="1:7" ht="147" thickBot="1" x14ac:dyDescent="0.3">
      <c r="A6" s="208"/>
      <c r="B6" s="210"/>
      <c r="C6" s="9" t="s">
        <v>280</v>
      </c>
      <c r="D6" s="208"/>
      <c r="E6" s="208"/>
      <c r="F6" s="238"/>
      <c r="G6" s="238"/>
    </row>
    <row r="7" spans="1:7" x14ac:dyDescent="0.25">
      <c r="A7" s="206" t="s">
        <v>473</v>
      </c>
      <c r="B7" s="209"/>
      <c r="C7" s="57" t="s">
        <v>279</v>
      </c>
      <c r="D7" s="206" t="s">
        <v>42</v>
      </c>
      <c r="E7" s="206">
        <v>87.2</v>
      </c>
      <c r="F7" s="237"/>
      <c r="G7" s="237">
        <f>ROUND(E7*F7,2)</f>
        <v>0</v>
      </c>
    </row>
    <row r="8" spans="1:7" ht="147" thickBot="1" x14ac:dyDescent="0.3">
      <c r="A8" s="208"/>
      <c r="B8" s="210"/>
      <c r="C8" s="9" t="s">
        <v>281</v>
      </c>
      <c r="D8" s="208"/>
      <c r="E8" s="208"/>
      <c r="F8" s="238"/>
      <c r="G8" s="238"/>
    </row>
    <row r="9" spans="1:7" x14ac:dyDescent="0.25">
      <c r="A9" s="206" t="s">
        <v>474</v>
      </c>
      <c r="B9" s="209"/>
      <c r="C9" s="57" t="s">
        <v>279</v>
      </c>
      <c r="D9" s="206" t="s">
        <v>42</v>
      </c>
      <c r="E9" s="206">
        <v>61.3</v>
      </c>
      <c r="F9" s="237"/>
      <c r="G9" s="237">
        <f>ROUND(E9*F9,2)</f>
        <v>0</v>
      </c>
    </row>
    <row r="10" spans="1:7" ht="147" thickBot="1" x14ac:dyDescent="0.3">
      <c r="A10" s="208"/>
      <c r="B10" s="210"/>
      <c r="C10" s="9" t="s">
        <v>282</v>
      </c>
      <c r="D10" s="208"/>
      <c r="E10" s="208"/>
      <c r="F10" s="238"/>
      <c r="G10" s="238"/>
    </row>
    <row r="11" spans="1:7" ht="34.5" thickBot="1" x14ac:dyDescent="0.3">
      <c r="A11" s="58" t="s">
        <v>475</v>
      </c>
      <c r="B11" s="8"/>
      <c r="C11" s="9" t="s">
        <v>283</v>
      </c>
      <c r="D11" s="8" t="s">
        <v>42</v>
      </c>
      <c r="E11" s="59">
        <v>174</v>
      </c>
      <c r="F11" s="169"/>
      <c r="G11" s="169">
        <f>ROUND(E11*F11,2)</f>
        <v>0</v>
      </c>
    </row>
    <row r="12" spans="1:7" x14ac:dyDescent="0.25">
      <c r="A12" s="202"/>
      <c r="B12" s="202" t="s">
        <v>269</v>
      </c>
      <c r="C12" s="47" t="s">
        <v>284</v>
      </c>
      <c r="D12" s="202"/>
      <c r="E12" s="202"/>
      <c r="F12" s="233"/>
      <c r="G12" s="230"/>
    </row>
    <row r="13" spans="1:7" ht="15.75" thickBot="1" x14ac:dyDescent="0.3">
      <c r="A13" s="232"/>
      <c r="B13" s="232"/>
      <c r="C13" s="4" t="s">
        <v>249</v>
      </c>
      <c r="D13" s="232"/>
      <c r="E13" s="232"/>
      <c r="F13" s="234"/>
      <c r="G13" s="231"/>
    </row>
    <row r="14" spans="1:7" ht="34.5" thickBot="1" x14ac:dyDescent="0.3">
      <c r="A14" s="7" t="s">
        <v>476</v>
      </c>
      <c r="B14" s="48"/>
      <c r="C14" s="9" t="s">
        <v>285</v>
      </c>
      <c r="D14" s="8" t="s">
        <v>21</v>
      </c>
      <c r="E14" s="8">
        <v>2</v>
      </c>
      <c r="F14" s="169"/>
      <c r="G14" s="169">
        <f>ROUND(E14*F14,2)</f>
        <v>0</v>
      </c>
    </row>
    <row r="15" spans="1:7" ht="15.75" thickBot="1" x14ac:dyDescent="0.3">
      <c r="A15" s="13"/>
      <c r="B15" s="14"/>
      <c r="C15" s="12" t="s">
        <v>286</v>
      </c>
      <c r="D15" s="14"/>
      <c r="E15" s="14"/>
      <c r="F15" s="14"/>
      <c r="G15" s="49">
        <f>G5+G7+G9+G11</f>
        <v>0</v>
      </c>
    </row>
    <row r="16" spans="1:7" ht="15.75" thickBot="1" x14ac:dyDescent="0.3">
      <c r="A16" s="13"/>
      <c r="B16" s="14"/>
      <c r="C16" s="12" t="s">
        <v>274</v>
      </c>
      <c r="D16" s="14"/>
      <c r="E16" s="14"/>
      <c r="F16" s="14"/>
      <c r="G16" s="49">
        <f>G14</f>
        <v>0</v>
      </c>
    </row>
    <row r="17" spans="1:8" ht="15.75" thickBot="1" x14ac:dyDescent="0.3">
      <c r="A17" s="60"/>
      <c r="B17" s="52"/>
      <c r="C17" s="52" t="s">
        <v>250</v>
      </c>
      <c r="D17" s="52"/>
      <c r="E17" s="52"/>
      <c r="F17" s="52"/>
      <c r="G17" s="142">
        <f>G15+G16</f>
        <v>0</v>
      </c>
      <c r="H17" s="141"/>
    </row>
  </sheetData>
  <mergeCells count="30">
    <mergeCell ref="G12:G13"/>
    <mergeCell ref="A12:A13"/>
    <mergeCell ref="B12:B13"/>
    <mergeCell ref="D12:D13"/>
    <mergeCell ref="E12:E13"/>
    <mergeCell ref="F12:F13"/>
    <mergeCell ref="G7:G8"/>
    <mergeCell ref="A9:A10"/>
    <mergeCell ref="B9:B10"/>
    <mergeCell ref="D9:D10"/>
    <mergeCell ref="E9:E10"/>
    <mergeCell ref="F9:F10"/>
    <mergeCell ref="G9:G10"/>
    <mergeCell ref="A7:A8"/>
    <mergeCell ref="B7:B8"/>
    <mergeCell ref="D7:D8"/>
    <mergeCell ref="E7:E8"/>
    <mergeCell ref="F7:F8"/>
    <mergeCell ref="G3:G4"/>
    <mergeCell ref="A5:A6"/>
    <mergeCell ref="B5:B6"/>
    <mergeCell ref="D5:D6"/>
    <mergeCell ref="E5:E6"/>
    <mergeCell ref="F5:F6"/>
    <mergeCell ref="G5:G6"/>
    <mergeCell ref="A3:A4"/>
    <mergeCell ref="B3:B4"/>
    <mergeCell ref="D3:D4"/>
    <mergeCell ref="E3:E4"/>
    <mergeCell ref="F3:F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03"/>
  <sheetViews>
    <sheetView workbookViewId="0">
      <selection activeCell="J8" sqref="J8"/>
    </sheetView>
  </sheetViews>
  <sheetFormatPr defaultRowHeight="15" x14ac:dyDescent="0.25"/>
  <cols>
    <col min="1" max="2" width="9.140625" style="56"/>
    <col min="3" max="3" width="51.5703125" style="56" customWidth="1"/>
    <col min="4" max="6" width="9.140625" style="56"/>
    <col min="7" max="7" width="14.42578125" style="56" bestFit="1" customWidth="1"/>
  </cols>
  <sheetData>
    <row r="1" spans="1:7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287</v>
      </c>
      <c r="G1" s="2" t="s">
        <v>6</v>
      </c>
    </row>
    <row r="2" spans="1:7" ht="15.75" thickBot="1" x14ac:dyDescent="0.3">
      <c r="A2" s="45">
        <v>1</v>
      </c>
      <c r="B2" s="46">
        <v>2</v>
      </c>
      <c r="C2" s="46">
        <v>3</v>
      </c>
      <c r="D2" s="45">
        <v>4</v>
      </c>
      <c r="E2" s="46">
        <v>5</v>
      </c>
      <c r="F2" s="46">
        <v>6</v>
      </c>
      <c r="G2" s="45">
        <v>7</v>
      </c>
    </row>
    <row r="3" spans="1:7" ht="34.5" customHeight="1" thickBot="1" x14ac:dyDescent="0.3">
      <c r="A3" s="16"/>
      <c r="B3" s="3" t="s">
        <v>288</v>
      </c>
      <c r="C3" s="4" t="s">
        <v>289</v>
      </c>
      <c r="D3" s="4"/>
      <c r="E3" s="4"/>
      <c r="F3" s="4"/>
      <c r="G3" s="4"/>
    </row>
    <row r="4" spans="1:7" ht="22.5" customHeight="1" x14ac:dyDescent="0.25">
      <c r="A4" s="206" t="s">
        <v>477</v>
      </c>
      <c r="B4" s="73"/>
      <c r="C4" s="62" t="s">
        <v>290</v>
      </c>
      <c r="D4" s="212" t="s">
        <v>293</v>
      </c>
      <c r="E4" s="212">
        <v>3</v>
      </c>
      <c r="F4" s="240"/>
      <c r="G4" s="240">
        <f>ROUND(F4*E4,2)</f>
        <v>0</v>
      </c>
    </row>
    <row r="5" spans="1:7" ht="33.75" x14ac:dyDescent="0.25">
      <c r="A5" s="207"/>
      <c r="B5" s="74"/>
      <c r="C5" s="63" t="s">
        <v>291</v>
      </c>
      <c r="D5" s="239"/>
      <c r="E5" s="239"/>
      <c r="F5" s="241"/>
      <c r="G5" s="241"/>
    </row>
    <row r="6" spans="1:7" ht="23.25" thickBot="1" x14ac:dyDescent="0.3">
      <c r="A6" s="208"/>
      <c r="B6" s="76"/>
      <c r="C6" s="64" t="s">
        <v>292</v>
      </c>
      <c r="D6" s="213"/>
      <c r="E6" s="213"/>
      <c r="F6" s="242"/>
      <c r="G6" s="242"/>
    </row>
    <row r="7" spans="1:7" ht="22.5" x14ac:dyDescent="0.25">
      <c r="A7" s="206" t="s">
        <v>478</v>
      </c>
      <c r="B7" s="77"/>
      <c r="C7" s="65" t="s">
        <v>294</v>
      </c>
      <c r="D7" s="212" t="s">
        <v>293</v>
      </c>
      <c r="E7" s="206">
        <v>6</v>
      </c>
      <c r="F7" s="243"/>
      <c r="G7" s="240">
        <f>ROUND(F7*E7,2)</f>
        <v>0</v>
      </c>
    </row>
    <row r="8" spans="1:7" ht="56.25" x14ac:dyDescent="0.25">
      <c r="A8" s="207"/>
      <c r="B8" s="78"/>
      <c r="C8" s="57" t="s">
        <v>295</v>
      </c>
      <c r="D8" s="239"/>
      <c r="E8" s="207"/>
      <c r="F8" s="244"/>
      <c r="G8" s="241"/>
    </row>
    <row r="9" spans="1:7" ht="23.25" thickBot="1" x14ac:dyDescent="0.3">
      <c r="A9" s="208"/>
      <c r="B9" s="79"/>
      <c r="C9" s="9" t="s">
        <v>296</v>
      </c>
      <c r="D9" s="213"/>
      <c r="E9" s="208"/>
      <c r="F9" s="245"/>
      <c r="G9" s="242"/>
    </row>
    <row r="10" spans="1:7" ht="22.5" x14ac:dyDescent="0.25">
      <c r="A10" s="206" t="s">
        <v>479</v>
      </c>
      <c r="B10" s="77"/>
      <c r="C10" s="65" t="s">
        <v>297</v>
      </c>
      <c r="D10" s="212" t="s">
        <v>293</v>
      </c>
      <c r="E10" s="206">
        <v>1</v>
      </c>
      <c r="F10" s="243"/>
      <c r="G10" s="240">
        <f>ROUND(F10*E10,2)</f>
        <v>0</v>
      </c>
    </row>
    <row r="11" spans="1:7" ht="56.25" x14ac:dyDescent="0.25">
      <c r="A11" s="207"/>
      <c r="B11" s="78"/>
      <c r="C11" s="57" t="s">
        <v>295</v>
      </c>
      <c r="D11" s="239"/>
      <c r="E11" s="207"/>
      <c r="F11" s="244"/>
      <c r="G11" s="241"/>
    </row>
    <row r="12" spans="1:7" ht="23.25" thickBot="1" x14ac:dyDescent="0.3">
      <c r="A12" s="208"/>
      <c r="B12" s="79"/>
      <c r="C12" s="9" t="s">
        <v>296</v>
      </c>
      <c r="D12" s="213"/>
      <c r="E12" s="208"/>
      <c r="F12" s="245"/>
      <c r="G12" s="242"/>
    </row>
    <row r="13" spans="1:7" ht="22.5" x14ac:dyDescent="0.25">
      <c r="A13" s="206" t="s">
        <v>480</v>
      </c>
      <c r="B13" s="77"/>
      <c r="C13" s="65" t="s">
        <v>298</v>
      </c>
      <c r="D13" s="212" t="s">
        <v>293</v>
      </c>
      <c r="E13" s="212">
        <v>110</v>
      </c>
      <c r="F13" s="240"/>
      <c r="G13" s="240">
        <f>ROUND(F13*E13,2)</f>
        <v>0</v>
      </c>
    </row>
    <row r="14" spans="1:7" ht="56.25" x14ac:dyDescent="0.25">
      <c r="A14" s="207"/>
      <c r="B14" s="78"/>
      <c r="C14" s="57" t="s">
        <v>295</v>
      </c>
      <c r="D14" s="239"/>
      <c r="E14" s="239"/>
      <c r="F14" s="241"/>
      <c r="G14" s="241"/>
    </row>
    <row r="15" spans="1:7" ht="23.25" thickBot="1" x14ac:dyDescent="0.3">
      <c r="A15" s="208"/>
      <c r="B15" s="79"/>
      <c r="C15" s="9" t="s">
        <v>296</v>
      </c>
      <c r="D15" s="213"/>
      <c r="E15" s="213"/>
      <c r="F15" s="242"/>
      <c r="G15" s="242"/>
    </row>
    <row r="16" spans="1:7" ht="22.5" x14ac:dyDescent="0.25">
      <c r="A16" s="206" t="s">
        <v>481</v>
      </c>
      <c r="B16" s="77"/>
      <c r="C16" s="65" t="s">
        <v>299</v>
      </c>
      <c r="D16" s="212" t="s">
        <v>293</v>
      </c>
      <c r="E16" s="212">
        <v>6</v>
      </c>
      <c r="F16" s="240"/>
      <c r="G16" s="240">
        <f>ROUND(F16*E16,2)</f>
        <v>0</v>
      </c>
    </row>
    <row r="17" spans="1:7" ht="56.25" x14ac:dyDescent="0.25">
      <c r="A17" s="207"/>
      <c r="B17" s="78"/>
      <c r="C17" s="57" t="s">
        <v>295</v>
      </c>
      <c r="D17" s="239"/>
      <c r="E17" s="239"/>
      <c r="F17" s="241"/>
      <c r="G17" s="241"/>
    </row>
    <row r="18" spans="1:7" ht="23.25" thickBot="1" x14ac:dyDescent="0.3">
      <c r="A18" s="208"/>
      <c r="B18" s="79"/>
      <c r="C18" s="9" t="s">
        <v>296</v>
      </c>
      <c r="D18" s="213"/>
      <c r="E18" s="213"/>
      <c r="F18" s="242"/>
      <c r="G18" s="242"/>
    </row>
    <row r="19" spans="1:7" ht="22.5" x14ac:dyDescent="0.25">
      <c r="A19" s="206" t="s">
        <v>482</v>
      </c>
      <c r="B19" s="77"/>
      <c r="C19" s="65" t="s">
        <v>300</v>
      </c>
      <c r="D19" s="206" t="s">
        <v>293</v>
      </c>
      <c r="E19" s="212">
        <v>32</v>
      </c>
      <c r="F19" s="240"/>
      <c r="G19" s="240">
        <f>ROUND(F19*E19,2)</f>
        <v>0</v>
      </c>
    </row>
    <row r="20" spans="1:7" ht="56.25" x14ac:dyDescent="0.25">
      <c r="A20" s="207"/>
      <c r="B20" s="78"/>
      <c r="C20" s="57" t="s">
        <v>295</v>
      </c>
      <c r="D20" s="207"/>
      <c r="E20" s="239"/>
      <c r="F20" s="241"/>
      <c r="G20" s="241"/>
    </row>
    <row r="21" spans="1:7" ht="23.25" thickBot="1" x14ac:dyDescent="0.3">
      <c r="A21" s="208"/>
      <c r="B21" s="79"/>
      <c r="C21" s="9" t="s">
        <v>296</v>
      </c>
      <c r="D21" s="208"/>
      <c r="E21" s="213"/>
      <c r="F21" s="242"/>
      <c r="G21" s="242"/>
    </row>
    <row r="22" spans="1:7" ht="22.5" x14ac:dyDescent="0.25">
      <c r="A22" s="206" t="s">
        <v>483</v>
      </c>
      <c r="B22" s="77"/>
      <c r="C22" s="65" t="s">
        <v>301</v>
      </c>
      <c r="D22" s="206" t="s">
        <v>293</v>
      </c>
      <c r="E22" s="212">
        <v>3</v>
      </c>
      <c r="F22" s="240"/>
      <c r="G22" s="240">
        <f>ROUND(F22*E22,2)</f>
        <v>0</v>
      </c>
    </row>
    <row r="23" spans="1:7" ht="22.5" x14ac:dyDescent="0.25">
      <c r="A23" s="207"/>
      <c r="B23" s="78"/>
      <c r="C23" s="57" t="s">
        <v>302</v>
      </c>
      <c r="D23" s="207"/>
      <c r="E23" s="239"/>
      <c r="F23" s="241"/>
      <c r="G23" s="241"/>
    </row>
    <row r="24" spans="1:7" ht="23.25" thickBot="1" x14ac:dyDescent="0.3">
      <c r="A24" s="208"/>
      <c r="B24" s="79"/>
      <c r="C24" s="9" t="s">
        <v>296</v>
      </c>
      <c r="D24" s="208"/>
      <c r="E24" s="213"/>
      <c r="F24" s="242"/>
      <c r="G24" s="242"/>
    </row>
    <row r="25" spans="1:7" ht="22.5" x14ac:dyDescent="0.25">
      <c r="A25" s="206" t="s">
        <v>484</v>
      </c>
      <c r="B25" s="77"/>
      <c r="C25" s="65" t="s">
        <v>303</v>
      </c>
      <c r="D25" s="206" t="s">
        <v>293</v>
      </c>
      <c r="E25" s="212">
        <v>108</v>
      </c>
      <c r="F25" s="240"/>
      <c r="G25" s="240">
        <f>ROUND(F25*E25,2)</f>
        <v>0</v>
      </c>
    </row>
    <row r="26" spans="1:7" ht="22.5" x14ac:dyDescent="0.25">
      <c r="A26" s="207"/>
      <c r="B26" s="78"/>
      <c r="C26" s="57" t="s">
        <v>302</v>
      </c>
      <c r="D26" s="207"/>
      <c r="E26" s="239"/>
      <c r="F26" s="241"/>
      <c r="G26" s="241"/>
    </row>
    <row r="27" spans="1:7" ht="23.25" thickBot="1" x14ac:dyDescent="0.3">
      <c r="A27" s="208"/>
      <c r="B27" s="79"/>
      <c r="C27" s="9" t="s">
        <v>296</v>
      </c>
      <c r="D27" s="208"/>
      <c r="E27" s="213"/>
      <c r="F27" s="242"/>
      <c r="G27" s="242"/>
    </row>
    <row r="28" spans="1:7" ht="22.5" x14ac:dyDescent="0.25">
      <c r="A28" s="206" t="s">
        <v>485</v>
      </c>
      <c r="B28" s="77"/>
      <c r="C28" s="65" t="s">
        <v>304</v>
      </c>
      <c r="D28" s="206" t="s">
        <v>293</v>
      </c>
      <c r="E28" s="212">
        <v>8</v>
      </c>
      <c r="F28" s="240"/>
      <c r="G28" s="240">
        <f>ROUND(F28*E28,2)</f>
        <v>0</v>
      </c>
    </row>
    <row r="29" spans="1:7" ht="22.5" x14ac:dyDescent="0.25">
      <c r="A29" s="207"/>
      <c r="B29" s="78"/>
      <c r="C29" s="57" t="s">
        <v>302</v>
      </c>
      <c r="D29" s="207"/>
      <c r="E29" s="239"/>
      <c r="F29" s="241"/>
      <c r="G29" s="241"/>
    </row>
    <row r="30" spans="1:7" ht="23.25" thickBot="1" x14ac:dyDescent="0.3">
      <c r="A30" s="208"/>
      <c r="B30" s="79"/>
      <c r="C30" s="9" t="s">
        <v>296</v>
      </c>
      <c r="D30" s="208"/>
      <c r="E30" s="213"/>
      <c r="F30" s="242"/>
      <c r="G30" s="242"/>
    </row>
    <row r="31" spans="1:7" ht="22.5" x14ac:dyDescent="0.25">
      <c r="A31" s="206" t="s">
        <v>486</v>
      </c>
      <c r="B31" s="77"/>
      <c r="C31" s="65" t="s">
        <v>305</v>
      </c>
      <c r="D31" s="206" t="s">
        <v>293</v>
      </c>
      <c r="E31" s="212">
        <v>24</v>
      </c>
      <c r="F31" s="240"/>
      <c r="G31" s="240">
        <f>ROUND(F31*E31,2)</f>
        <v>0</v>
      </c>
    </row>
    <row r="32" spans="1:7" ht="22.5" x14ac:dyDescent="0.25">
      <c r="A32" s="207"/>
      <c r="B32" s="78"/>
      <c r="C32" s="57" t="s">
        <v>302</v>
      </c>
      <c r="D32" s="207"/>
      <c r="E32" s="239"/>
      <c r="F32" s="241"/>
      <c r="G32" s="241"/>
    </row>
    <row r="33" spans="1:7" ht="23.25" thickBot="1" x14ac:dyDescent="0.3">
      <c r="A33" s="208"/>
      <c r="B33" s="79"/>
      <c r="C33" s="9" t="s">
        <v>296</v>
      </c>
      <c r="D33" s="208"/>
      <c r="E33" s="213"/>
      <c r="F33" s="242"/>
      <c r="G33" s="242"/>
    </row>
    <row r="34" spans="1:7" ht="22.5" x14ac:dyDescent="0.25">
      <c r="A34" s="206" t="s">
        <v>489</v>
      </c>
      <c r="B34" s="77"/>
      <c r="C34" s="65" t="s">
        <v>306</v>
      </c>
      <c r="D34" s="206" t="s">
        <v>293</v>
      </c>
      <c r="E34" s="212">
        <v>98</v>
      </c>
      <c r="F34" s="240"/>
      <c r="G34" s="240">
        <f>ROUND(F34*E34,2)</f>
        <v>0</v>
      </c>
    </row>
    <row r="35" spans="1:7" ht="22.5" x14ac:dyDescent="0.25">
      <c r="A35" s="207"/>
      <c r="B35" s="78"/>
      <c r="C35" s="57" t="s">
        <v>307</v>
      </c>
      <c r="D35" s="207"/>
      <c r="E35" s="239"/>
      <c r="F35" s="241"/>
      <c r="G35" s="241"/>
    </row>
    <row r="36" spans="1:7" ht="23.25" thickBot="1" x14ac:dyDescent="0.3">
      <c r="A36" s="208"/>
      <c r="B36" s="79"/>
      <c r="C36" s="9" t="s">
        <v>296</v>
      </c>
      <c r="D36" s="208"/>
      <c r="E36" s="213"/>
      <c r="F36" s="242"/>
      <c r="G36" s="242"/>
    </row>
    <row r="37" spans="1:7" ht="22.5" x14ac:dyDescent="0.25">
      <c r="A37" s="206" t="s">
        <v>487</v>
      </c>
      <c r="B37" s="77"/>
      <c r="C37" s="65" t="s">
        <v>308</v>
      </c>
      <c r="D37" s="206" t="s">
        <v>293</v>
      </c>
      <c r="E37" s="212">
        <v>12</v>
      </c>
      <c r="F37" s="240"/>
      <c r="G37" s="240">
        <f>ROUND(F37*E37,2)</f>
        <v>0</v>
      </c>
    </row>
    <row r="38" spans="1:7" ht="22.5" x14ac:dyDescent="0.25">
      <c r="A38" s="207"/>
      <c r="B38" s="78"/>
      <c r="C38" s="57" t="s">
        <v>307</v>
      </c>
      <c r="D38" s="207"/>
      <c r="E38" s="239"/>
      <c r="F38" s="241"/>
      <c r="G38" s="241"/>
    </row>
    <row r="39" spans="1:7" ht="23.25" thickBot="1" x14ac:dyDescent="0.3">
      <c r="A39" s="208"/>
      <c r="B39" s="79"/>
      <c r="C39" s="9" t="s">
        <v>296</v>
      </c>
      <c r="D39" s="208"/>
      <c r="E39" s="213"/>
      <c r="F39" s="242"/>
      <c r="G39" s="242"/>
    </row>
    <row r="40" spans="1:7" x14ac:dyDescent="0.25">
      <c r="A40" s="206" t="s">
        <v>488</v>
      </c>
      <c r="B40" s="73"/>
      <c r="C40" s="62" t="s">
        <v>309</v>
      </c>
      <c r="D40" s="206" t="s">
        <v>293</v>
      </c>
      <c r="E40" s="212">
        <v>23</v>
      </c>
      <c r="F40" s="240"/>
      <c r="G40" s="240">
        <f>ROUND(F40*E40,2)</f>
        <v>0</v>
      </c>
    </row>
    <row r="41" spans="1:7" ht="22.5" x14ac:dyDescent="0.25">
      <c r="A41" s="207"/>
      <c r="B41" s="74"/>
      <c r="C41" s="63" t="s">
        <v>307</v>
      </c>
      <c r="D41" s="207"/>
      <c r="E41" s="239"/>
      <c r="F41" s="241"/>
      <c r="G41" s="241"/>
    </row>
    <row r="42" spans="1:7" ht="23.25" thickBot="1" x14ac:dyDescent="0.3">
      <c r="A42" s="208"/>
      <c r="B42" s="76"/>
      <c r="C42" s="64" t="s">
        <v>296</v>
      </c>
      <c r="D42" s="208"/>
      <c r="E42" s="213"/>
      <c r="F42" s="242"/>
      <c r="G42" s="242"/>
    </row>
    <row r="43" spans="1:7" x14ac:dyDescent="0.25">
      <c r="A43" s="206" t="s">
        <v>490</v>
      </c>
      <c r="B43" s="73"/>
      <c r="C43" s="62" t="s">
        <v>310</v>
      </c>
      <c r="D43" s="206" t="s">
        <v>293</v>
      </c>
      <c r="E43" s="212">
        <v>15</v>
      </c>
      <c r="F43" s="240"/>
      <c r="G43" s="240">
        <f>ROUND(F43*E43,2)</f>
        <v>0</v>
      </c>
    </row>
    <row r="44" spans="1:7" ht="22.5" x14ac:dyDescent="0.25">
      <c r="A44" s="207"/>
      <c r="B44" s="74"/>
      <c r="C44" s="63" t="s">
        <v>307</v>
      </c>
      <c r="D44" s="207"/>
      <c r="E44" s="239"/>
      <c r="F44" s="241"/>
      <c r="G44" s="241"/>
    </row>
    <row r="45" spans="1:7" ht="23.25" thickBot="1" x14ac:dyDescent="0.3">
      <c r="A45" s="208"/>
      <c r="B45" s="76"/>
      <c r="C45" s="64" t="s">
        <v>296</v>
      </c>
      <c r="D45" s="208"/>
      <c r="E45" s="213"/>
      <c r="F45" s="242"/>
      <c r="G45" s="242"/>
    </row>
    <row r="46" spans="1:7" x14ac:dyDescent="0.25">
      <c r="A46" s="206" t="s">
        <v>491</v>
      </c>
      <c r="B46" s="73"/>
      <c r="C46" s="62" t="s">
        <v>311</v>
      </c>
      <c r="D46" s="206" t="s">
        <v>293</v>
      </c>
      <c r="E46" s="212">
        <v>6</v>
      </c>
      <c r="F46" s="240"/>
      <c r="G46" s="240">
        <f>ROUND(F46*E46,2)</f>
        <v>0</v>
      </c>
    </row>
    <row r="47" spans="1:7" ht="22.5" x14ac:dyDescent="0.25">
      <c r="A47" s="207"/>
      <c r="B47" s="74"/>
      <c r="C47" s="63" t="s">
        <v>307</v>
      </c>
      <c r="D47" s="207"/>
      <c r="E47" s="239"/>
      <c r="F47" s="241"/>
      <c r="G47" s="241"/>
    </row>
    <row r="48" spans="1:7" ht="23.25" thickBot="1" x14ac:dyDescent="0.3">
      <c r="A48" s="208"/>
      <c r="B48" s="76"/>
      <c r="C48" s="64" t="s">
        <v>296</v>
      </c>
      <c r="D48" s="208"/>
      <c r="E48" s="213"/>
      <c r="F48" s="242"/>
      <c r="G48" s="242"/>
    </row>
    <row r="49" spans="1:7" ht="22.5" x14ac:dyDescent="0.25">
      <c r="A49" s="206" t="s">
        <v>492</v>
      </c>
      <c r="B49" s="73"/>
      <c r="C49" s="62" t="s">
        <v>312</v>
      </c>
      <c r="D49" s="212" t="s">
        <v>293</v>
      </c>
      <c r="E49" s="212">
        <v>1</v>
      </c>
      <c r="F49" s="240"/>
      <c r="G49" s="240">
        <f>ROUND(E49*F49,2)</f>
        <v>0</v>
      </c>
    </row>
    <row r="50" spans="1:7" ht="23.25" customHeight="1" thickBot="1" x14ac:dyDescent="0.3">
      <c r="A50" s="208"/>
      <c r="B50" s="76"/>
      <c r="C50" s="64" t="s">
        <v>313</v>
      </c>
      <c r="D50" s="213"/>
      <c r="E50" s="213"/>
      <c r="F50" s="242"/>
      <c r="G50" s="242"/>
    </row>
    <row r="51" spans="1:7" ht="22.5" x14ac:dyDescent="0.25">
      <c r="A51" s="206" t="s">
        <v>493</v>
      </c>
      <c r="B51" s="73"/>
      <c r="C51" s="62" t="s">
        <v>314</v>
      </c>
      <c r="D51" s="212" t="s">
        <v>293</v>
      </c>
      <c r="E51" s="212">
        <v>110</v>
      </c>
      <c r="F51" s="240"/>
      <c r="G51" s="240">
        <f>ROUND(E51*F51,2)</f>
        <v>0</v>
      </c>
    </row>
    <row r="52" spans="1:7" ht="23.25" thickBot="1" x14ac:dyDescent="0.3">
      <c r="A52" s="208"/>
      <c r="B52" s="76"/>
      <c r="C52" s="64" t="s">
        <v>313</v>
      </c>
      <c r="D52" s="213"/>
      <c r="E52" s="213"/>
      <c r="F52" s="242"/>
      <c r="G52" s="242"/>
    </row>
    <row r="53" spans="1:7" ht="22.5" x14ac:dyDescent="0.25">
      <c r="A53" s="206" t="s">
        <v>494</v>
      </c>
      <c r="B53" s="73"/>
      <c r="C53" s="62" t="s">
        <v>315</v>
      </c>
      <c r="D53" s="212" t="s">
        <v>293</v>
      </c>
      <c r="E53" s="212">
        <v>38</v>
      </c>
      <c r="F53" s="240"/>
      <c r="G53" s="240">
        <f>ROUND(E53*F53,2)</f>
        <v>0</v>
      </c>
    </row>
    <row r="54" spans="1:7" ht="23.25" thickBot="1" x14ac:dyDescent="0.3">
      <c r="A54" s="208"/>
      <c r="B54" s="76"/>
      <c r="C54" s="64" t="s">
        <v>313</v>
      </c>
      <c r="D54" s="213"/>
      <c r="E54" s="213"/>
      <c r="F54" s="242"/>
      <c r="G54" s="242"/>
    </row>
    <row r="55" spans="1:7" ht="22.5" customHeight="1" x14ac:dyDescent="0.25">
      <c r="A55" s="206" t="s">
        <v>495</v>
      </c>
      <c r="B55" s="73"/>
      <c r="C55" s="62" t="s">
        <v>316</v>
      </c>
      <c r="D55" s="212" t="s">
        <v>42</v>
      </c>
      <c r="E55" s="212">
        <v>90</v>
      </c>
      <c r="F55" s="240"/>
      <c r="G55" s="240">
        <f>ROUND(E55*F55,2)</f>
        <v>0</v>
      </c>
    </row>
    <row r="56" spans="1:7" ht="56.25" x14ac:dyDescent="0.25">
      <c r="A56" s="207"/>
      <c r="B56" s="74"/>
      <c r="C56" s="66" t="s">
        <v>317</v>
      </c>
      <c r="D56" s="239"/>
      <c r="E56" s="239"/>
      <c r="F56" s="241"/>
      <c r="G56" s="241"/>
    </row>
    <row r="57" spans="1:7" ht="23.25" thickBot="1" x14ac:dyDescent="0.3">
      <c r="A57" s="208"/>
      <c r="B57" s="76"/>
      <c r="C57" s="67" t="s">
        <v>318</v>
      </c>
      <c r="D57" s="213"/>
      <c r="E57" s="213"/>
      <c r="F57" s="242"/>
      <c r="G57" s="242"/>
    </row>
    <row r="58" spans="1:7" x14ac:dyDescent="0.25">
      <c r="A58" s="206" t="s">
        <v>496</v>
      </c>
      <c r="B58" s="73"/>
      <c r="C58" s="62" t="s">
        <v>319</v>
      </c>
      <c r="D58" s="212" t="s">
        <v>42</v>
      </c>
      <c r="E58" s="212">
        <v>4451</v>
      </c>
      <c r="F58" s="240"/>
      <c r="G58" s="240">
        <f>ROUND(E58*F58,2)</f>
        <v>0</v>
      </c>
    </row>
    <row r="59" spans="1:7" ht="56.25" x14ac:dyDescent="0.25">
      <c r="A59" s="207"/>
      <c r="B59" s="74"/>
      <c r="C59" s="66" t="s">
        <v>317</v>
      </c>
      <c r="D59" s="239"/>
      <c r="E59" s="239"/>
      <c r="F59" s="241"/>
      <c r="G59" s="241"/>
    </row>
    <row r="60" spans="1:7" ht="23.25" thickBot="1" x14ac:dyDescent="0.3">
      <c r="A60" s="208"/>
      <c r="B60" s="76"/>
      <c r="C60" s="67" t="s">
        <v>318</v>
      </c>
      <c r="D60" s="213"/>
      <c r="E60" s="213"/>
      <c r="F60" s="242"/>
      <c r="G60" s="242"/>
    </row>
    <row r="61" spans="1:7" x14ac:dyDescent="0.25">
      <c r="A61" s="206" t="s">
        <v>497</v>
      </c>
      <c r="B61" s="73"/>
      <c r="C61" s="62" t="s">
        <v>320</v>
      </c>
      <c r="D61" s="212" t="s">
        <v>42</v>
      </c>
      <c r="E61" s="212">
        <v>3097</v>
      </c>
      <c r="F61" s="240"/>
      <c r="G61" s="240">
        <f>ROUND(E61*F61,2)</f>
        <v>0</v>
      </c>
    </row>
    <row r="62" spans="1:7" ht="56.25" x14ac:dyDescent="0.25">
      <c r="A62" s="207"/>
      <c r="B62" s="74"/>
      <c r="C62" s="66" t="s">
        <v>317</v>
      </c>
      <c r="D62" s="239"/>
      <c r="E62" s="239"/>
      <c r="F62" s="241"/>
      <c r="G62" s="241"/>
    </row>
    <row r="63" spans="1:7" ht="23.25" thickBot="1" x14ac:dyDescent="0.3">
      <c r="A63" s="208"/>
      <c r="B63" s="76"/>
      <c r="C63" s="67" t="s">
        <v>318</v>
      </c>
      <c r="D63" s="213"/>
      <c r="E63" s="213"/>
      <c r="F63" s="242"/>
      <c r="G63" s="242"/>
    </row>
    <row r="64" spans="1:7" ht="22.5" x14ac:dyDescent="0.25">
      <c r="A64" s="206" t="s">
        <v>498</v>
      </c>
      <c r="B64" s="73"/>
      <c r="C64" s="62" t="s">
        <v>321</v>
      </c>
      <c r="D64" s="212" t="s">
        <v>42</v>
      </c>
      <c r="E64" s="212">
        <v>300</v>
      </c>
      <c r="F64" s="240"/>
      <c r="G64" s="240">
        <f>ROUND(E64*F64,2)</f>
        <v>0</v>
      </c>
    </row>
    <row r="65" spans="1:7" ht="56.25" x14ac:dyDescent="0.25">
      <c r="A65" s="207"/>
      <c r="B65" s="74"/>
      <c r="C65" s="63" t="s">
        <v>322</v>
      </c>
      <c r="D65" s="239"/>
      <c r="E65" s="239"/>
      <c r="F65" s="241"/>
      <c r="G65" s="241"/>
    </row>
    <row r="66" spans="1:7" ht="23.25" thickBot="1" x14ac:dyDescent="0.3">
      <c r="A66" s="208"/>
      <c r="B66" s="76"/>
      <c r="C66" s="64" t="s">
        <v>323</v>
      </c>
      <c r="D66" s="213"/>
      <c r="E66" s="213"/>
      <c r="F66" s="242"/>
      <c r="G66" s="242"/>
    </row>
    <row r="67" spans="1:7" x14ac:dyDescent="0.25">
      <c r="A67" s="206" t="s">
        <v>499</v>
      </c>
      <c r="B67" s="73"/>
      <c r="C67" s="62" t="s">
        <v>324</v>
      </c>
      <c r="D67" s="212" t="s">
        <v>42</v>
      </c>
      <c r="E67" s="212">
        <v>300</v>
      </c>
      <c r="F67" s="240"/>
      <c r="G67" s="240">
        <f>ROUND(E67*F67,2)</f>
        <v>0</v>
      </c>
    </row>
    <row r="68" spans="1:7" ht="33.75" x14ac:dyDescent="0.25">
      <c r="A68" s="207"/>
      <c r="B68" s="74"/>
      <c r="C68" s="66" t="s">
        <v>325</v>
      </c>
      <c r="D68" s="239"/>
      <c r="E68" s="239"/>
      <c r="F68" s="241"/>
      <c r="G68" s="241"/>
    </row>
    <row r="69" spans="1:7" ht="23.25" thickBot="1" x14ac:dyDescent="0.3">
      <c r="A69" s="208"/>
      <c r="B69" s="76"/>
      <c r="C69" s="67" t="s">
        <v>326</v>
      </c>
      <c r="D69" s="213"/>
      <c r="E69" s="213"/>
      <c r="F69" s="242"/>
      <c r="G69" s="242"/>
    </row>
    <row r="70" spans="1:7" x14ac:dyDescent="0.25">
      <c r="A70" s="206" t="s">
        <v>500</v>
      </c>
      <c r="B70" s="73"/>
      <c r="C70" s="62" t="s">
        <v>327</v>
      </c>
      <c r="D70" s="212" t="s">
        <v>42</v>
      </c>
      <c r="E70" s="212">
        <v>4054</v>
      </c>
      <c r="F70" s="240"/>
      <c r="G70" s="240">
        <f>ROUND(E70*F70,2)</f>
        <v>0</v>
      </c>
    </row>
    <row r="71" spans="1:7" ht="33.75" x14ac:dyDescent="0.25">
      <c r="A71" s="207"/>
      <c r="B71" s="74"/>
      <c r="C71" s="66" t="s">
        <v>328</v>
      </c>
      <c r="D71" s="239"/>
      <c r="E71" s="239"/>
      <c r="F71" s="241"/>
      <c r="G71" s="241"/>
    </row>
    <row r="72" spans="1:7" ht="23.25" thickBot="1" x14ac:dyDescent="0.3">
      <c r="A72" s="208"/>
      <c r="B72" s="76"/>
      <c r="C72" s="67" t="s">
        <v>329</v>
      </c>
      <c r="D72" s="213"/>
      <c r="E72" s="213"/>
      <c r="F72" s="242"/>
      <c r="G72" s="242"/>
    </row>
    <row r="73" spans="1:7" x14ac:dyDescent="0.25">
      <c r="A73" s="206" t="s">
        <v>501</v>
      </c>
      <c r="B73" s="73"/>
      <c r="C73" s="62" t="s">
        <v>330</v>
      </c>
      <c r="D73" s="212" t="s">
        <v>293</v>
      </c>
      <c r="E73" s="212">
        <v>1</v>
      </c>
      <c r="F73" s="240"/>
      <c r="G73" s="240">
        <f>ROUND(E73*F73,2)</f>
        <v>0</v>
      </c>
    </row>
    <row r="74" spans="1:7" ht="45" x14ac:dyDescent="0.25">
      <c r="A74" s="207"/>
      <c r="B74" s="74"/>
      <c r="C74" s="66" t="s">
        <v>331</v>
      </c>
      <c r="D74" s="239"/>
      <c r="E74" s="239"/>
      <c r="F74" s="241"/>
      <c r="G74" s="241"/>
    </row>
    <row r="75" spans="1:7" ht="23.25" thickBot="1" x14ac:dyDescent="0.3">
      <c r="A75" s="208"/>
      <c r="B75" s="76"/>
      <c r="C75" s="67" t="s">
        <v>329</v>
      </c>
      <c r="D75" s="213"/>
      <c r="E75" s="213"/>
      <c r="F75" s="242"/>
      <c r="G75" s="242"/>
    </row>
    <row r="76" spans="1:7" x14ac:dyDescent="0.25">
      <c r="A76" s="206" t="s">
        <v>502</v>
      </c>
      <c r="B76" s="73"/>
      <c r="C76" s="62" t="s">
        <v>332</v>
      </c>
      <c r="D76" s="212" t="s">
        <v>293</v>
      </c>
      <c r="E76" s="212">
        <v>9</v>
      </c>
      <c r="F76" s="240"/>
      <c r="G76" s="240">
        <f>ROUND(E76*F76,2)</f>
        <v>0</v>
      </c>
    </row>
    <row r="77" spans="1:7" ht="22.5" x14ac:dyDescent="0.25">
      <c r="A77" s="207"/>
      <c r="B77" s="74"/>
      <c r="C77" s="66" t="s">
        <v>333</v>
      </c>
      <c r="D77" s="239"/>
      <c r="E77" s="239"/>
      <c r="F77" s="241"/>
      <c r="G77" s="241"/>
    </row>
    <row r="78" spans="1:7" ht="23.25" thickBot="1" x14ac:dyDescent="0.3">
      <c r="A78" s="208"/>
      <c r="B78" s="76"/>
      <c r="C78" s="67" t="s">
        <v>334</v>
      </c>
      <c r="D78" s="213"/>
      <c r="E78" s="213"/>
      <c r="F78" s="242"/>
      <c r="G78" s="242"/>
    </row>
    <row r="79" spans="1:7" x14ac:dyDescent="0.25">
      <c r="A79" s="206" t="s">
        <v>503</v>
      </c>
      <c r="B79" s="73"/>
      <c r="C79" s="62" t="s">
        <v>335</v>
      </c>
      <c r="D79" s="212" t="s">
        <v>293</v>
      </c>
      <c r="E79" s="212">
        <v>3</v>
      </c>
      <c r="F79" s="240"/>
      <c r="G79" s="240">
        <f>ROUND(E79*F79,2)</f>
        <v>0</v>
      </c>
    </row>
    <row r="80" spans="1:7" ht="22.5" x14ac:dyDescent="0.25">
      <c r="A80" s="207"/>
      <c r="B80" s="74"/>
      <c r="C80" s="63" t="s">
        <v>336</v>
      </c>
      <c r="D80" s="239"/>
      <c r="E80" s="239"/>
      <c r="F80" s="241"/>
      <c r="G80" s="241"/>
    </row>
    <row r="81" spans="1:7" ht="23.25" thickBot="1" x14ac:dyDescent="0.3">
      <c r="A81" s="208"/>
      <c r="B81" s="76"/>
      <c r="C81" s="64" t="s">
        <v>337</v>
      </c>
      <c r="D81" s="213"/>
      <c r="E81" s="213"/>
      <c r="F81" s="242"/>
      <c r="G81" s="242"/>
    </row>
    <row r="82" spans="1:7" ht="22.5" x14ac:dyDescent="0.25">
      <c r="A82" s="206" t="s">
        <v>504</v>
      </c>
      <c r="B82" s="73"/>
      <c r="C82" s="62" t="s">
        <v>338</v>
      </c>
      <c r="D82" s="212" t="s">
        <v>293</v>
      </c>
      <c r="E82" s="212">
        <v>6</v>
      </c>
      <c r="F82" s="240"/>
      <c r="G82" s="240">
        <f>ROUND(E82*F82,2)</f>
        <v>0</v>
      </c>
    </row>
    <row r="83" spans="1:7" ht="33.75" x14ac:dyDescent="0.25">
      <c r="A83" s="207"/>
      <c r="B83" s="74"/>
      <c r="C83" s="63" t="s">
        <v>339</v>
      </c>
      <c r="D83" s="239"/>
      <c r="E83" s="239"/>
      <c r="F83" s="241"/>
      <c r="G83" s="241"/>
    </row>
    <row r="84" spans="1:7" ht="23.25" thickBot="1" x14ac:dyDescent="0.3">
      <c r="A84" s="208"/>
      <c r="B84" s="76"/>
      <c r="C84" s="64" t="s">
        <v>337</v>
      </c>
      <c r="D84" s="213"/>
      <c r="E84" s="213"/>
      <c r="F84" s="242"/>
      <c r="G84" s="242"/>
    </row>
    <row r="85" spans="1:7" x14ac:dyDescent="0.25">
      <c r="A85" s="206" t="s">
        <v>505</v>
      </c>
      <c r="B85" s="73"/>
      <c r="C85" s="62" t="s">
        <v>340</v>
      </c>
      <c r="D85" s="212" t="s">
        <v>293</v>
      </c>
      <c r="E85" s="212">
        <v>6</v>
      </c>
      <c r="F85" s="240"/>
      <c r="G85" s="240">
        <f>ROUND(E85*F85,2)</f>
        <v>0</v>
      </c>
    </row>
    <row r="86" spans="1:7" ht="33.75" x14ac:dyDescent="0.25">
      <c r="A86" s="207"/>
      <c r="B86" s="74"/>
      <c r="C86" s="66" t="s">
        <v>341</v>
      </c>
      <c r="D86" s="239"/>
      <c r="E86" s="239"/>
      <c r="F86" s="241"/>
      <c r="G86" s="241"/>
    </row>
    <row r="87" spans="1:7" ht="23.25" thickBot="1" x14ac:dyDescent="0.3">
      <c r="A87" s="208"/>
      <c r="B87" s="76"/>
      <c r="C87" s="67" t="s">
        <v>334</v>
      </c>
      <c r="D87" s="213"/>
      <c r="E87" s="213"/>
      <c r="F87" s="242"/>
      <c r="G87" s="242"/>
    </row>
    <row r="88" spans="1:7" x14ac:dyDescent="0.25">
      <c r="A88" s="206" t="s">
        <v>506</v>
      </c>
      <c r="B88" s="73"/>
      <c r="C88" s="62" t="s">
        <v>342</v>
      </c>
      <c r="D88" s="212" t="s">
        <v>42</v>
      </c>
      <c r="E88" s="212">
        <v>200</v>
      </c>
      <c r="F88" s="240"/>
      <c r="G88" s="240">
        <f>ROUND(E88*F88,2)</f>
        <v>0</v>
      </c>
    </row>
    <row r="89" spans="1:7" x14ac:dyDescent="0.25">
      <c r="A89" s="207"/>
      <c r="B89" s="74"/>
      <c r="C89" s="66" t="s">
        <v>343</v>
      </c>
      <c r="D89" s="239"/>
      <c r="E89" s="239"/>
      <c r="F89" s="241"/>
      <c r="G89" s="241"/>
    </row>
    <row r="90" spans="1:7" ht="23.25" thickBot="1" x14ac:dyDescent="0.3">
      <c r="A90" s="208"/>
      <c r="B90" s="76"/>
      <c r="C90" s="67" t="s">
        <v>334</v>
      </c>
      <c r="D90" s="213"/>
      <c r="E90" s="213"/>
      <c r="F90" s="242"/>
      <c r="G90" s="242"/>
    </row>
    <row r="91" spans="1:7" x14ac:dyDescent="0.25">
      <c r="A91" s="246" t="s">
        <v>585</v>
      </c>
      <c r="B91" s="160"/>
      <c r="C91" s="161" t="s">
        <v>565</v>
      </c>
      <c r="D91" s="246" t="s">
        <v>42</v>
      </c>
      <c r="E91" s="246">
        <v>38</v>
      </c>
      <c r="F91" s="249"/>
      <c r="G91" s="240">
        <f>ROUND(E91*F91,2)</f>
        <v>0</v>
      </c>
    </row>
    <row r="92" spans="1:7" ht="56.25" x14ac:dyDescent="0.25">
      <c r="A92" s="247"/>
      <c r="B92" s="162"/>
      <c r="C92" s="163" t="s">
        <v>588</v>
      </c>
      <c r="D92" s="247"/>
      <c r="E92" s="247"/>
      <c r="F92" s="250"/>
      <c r="G92" s="241"/>
    </row>
    <row r="93" spans="1:7" ht="15.75" thickBot="1" x14ac:dyDescent="0.3">
      <c r="A93" s="248"/>
      <c r="B93" s="164"/>
      <c r="C93" s="165"/>
      <c r="D93" s="248"/>
      <c r="E93" s="248"/>
      <c r="F93" s="251"/>
      <c r="G93" s="242"/>
    </row>
    <row r="94" spans="1:7" x14ac:dyDescent="0.25">
      <c r="A94" s="246" t="s">
        <v>584</v>
      </c>
      <c r="B94" s="160"/>
      <c r="C94" s="166" t="s">
        <v>566</v>
      </c>
      <c r="D94" s="246" t="s">
        <v>42</v>
      </c>
      <c r="E94" s="246">
        <v>87</v>
      </c>
      <c r="F94" s="249"/>
      <c r="G94" s="240">
        <f>ROUND(E94*F94,2)</f>
        <v>0</v>
      </c>
    </row>
    <row r="95" spans="1:7" ht="22.5" x14ac:dyDescent="0.25">
      <c r="A95" s="247"/>
      <c r="B95" s="162"/>
      <c r="C95" s="167" t="s">
        <v>589</v>
      </c>
      <c r="D95" s="247"/>
      <c r="E95" s="247"/>
      <c r="F95" s="250"/>
      <c r="G95" s="241"/>
    </row>
    <row r="96" spans="1:7" ht="15.75" thickBot="1" x14ac:dyDescent="0.3">
      <c r="A96" s="248"/>
      <c r="B96" s="164"/>
      <c r="C96" s="168"/>
      <c r="D96" s="248"/>
      <c r="E96" s="248"/>
      <c r="F96" s="251"/>
      <c r="G96" s="242"/>
    </row>
    <row r="97" spans="1:7" x14ac:dyDescent="0.25">
      <c r="A97" s="246" t="s">
        <v>586</v>
      </c>
      <c r="B97" s="160"/>
      <c r="C97" s="166" t="s">
        <v>327</v>
      </c>
      <c r="D97" s="246" t="s">
        <v>42</v>
      </c>
      <c r="E97" s="246">
        <v>125</v>
      </c>
      <c r="F97" s="249"/>
      <c r="G97" s="240">
        <f>ROUND(E97*F97,2)</f>
        <v>0</v>
      </c>
    </row>
    <row r="98" spans="1:7" ht="33.75" x14ac:dyDescent="0.25">
      <c r="A98" s="247"/>
      <c r="B98" s="162"/>
      <c r="C98" s="163" t="s">
        <v>590</v>
      </c>
      <c r="D98" s="247"/>
      <c r="E98" s="247"/>
      <c r="F98" s="250"/>
      <c r="G98" s="241"/>
    </row>
    <row r="99" spans="1:7" ht="15.75" thickBot="1" x14ac:dyDescent="0.3">
      <c r="A99" s="248"/>
      <c r="B99" s="164"/>
      <c r="C99" s="165"/>
      <c r="D99" s="248"/>
      <c r="E99" s="248"/>
      <c r="F99" s="251"/>
      <c r="G99" s="242"/>
    </row>
    <row r="100" spans="1:7" x14ac:dyDescent="0.25">
      <c r="A100" s="246" t="s">
        <v>587</v>
      </c>
      <c r="B100" s="160"/>
      <c r="C100" s="161" t="s">
        <v>330</v>
      </c>
      <c r="D100" s="246" t="s">
        <v>293</v>
      </c>
      <c r="E100" s="246">
        <v>3</v>
      </c>
      <c r="F100" s="249"/>
      <c r="G100" s="240">
        <f>ROUND(E100*F100,2)</f>
        <v>0</v>
      </c>
    </row>
    <row r="101" spans="1:7" ht="45" x14ac:dyDescent="0.25">
      <c r="A101" s="247"/>
      <c r="B101" s="162"/>
      <c r="C101" s="163" t="s">
        <v>591</v>
      </c>
      <c r="D101" s="247"/>
      <c r="E101" s="247"/>
      <c r="F101" s="250"/>
      <c r="G101" s="241"/>
    </row>
    <row r="102" spans="1:7" ht="15.75" thickBot="1" x14ac:dyDescent="0.3">
      <c r="A102" s="248"/>
      <c r="B102" s="164"/>
      <c r="C102" s="165"/>
      <c r="D102" s="248"/>
      <c r="E102" s="248"/>
      <c r="F102" s="251"/>
      <c r="G102" s="242"/>
    </row>
    <row r="103" spans="1:7" ht="30.75" customHeight="1" thickBot="1" x14ac:dyDescent="0.3">
      <c r="B103" s="159"/>
      <c r="C103" s="159"/>
      <c r="D103" s="252" t="s">
        <v>344</v>
      </c>
      <c r="E103" s="253"/>
      <c r="F103" s="254"/>
      <c r="G103" s="80">
        <f>SUM(G4:G102)</f>
        <v>0</v>
      </c>
    </row>
  </sheetData>
  <mergeCells count="171">
    <mergeCell ref="D103:F103"/>
    <mergeCell ref="A97:A99"/>
    <mergeCell ref="D97:D99"/>
    <mergeCell ref="E97:E99"/>
    <mergeCell ref="F97:F99"/>
    <mergeCell ref="G97:G99"/>
    <mergeCell ref="A100:A102"/>
    <mergeCell ref="D100:D102"/>
    <mergeCell ref="E100:E102"/>
    <mergeCell ref="F100:F102"/>
    <mergeCell ref="G100:G102"/>
    <mergeCell ref="A91:A93"/>
    <mergeCell ref="D91:D93"/>
    <mergeCell ref="E91:E93"/>
    <mergeCell ref="F91:F93"/>
    <mergeCell ref="G91:G93"/>
    <mergeCell ref="A94:A96"/>
    <mergeCell ref="D94:D96"/>
    <mergeCell ref="E94:E96"/>
    <mergeCell ref="F94:F96"/>
    <mergeCell ref="G94:G96"/>
    <mergeCell ref="F79:F81"/>
    <mergeCell ref="E82:E84"/>
    <mergeCell ref="F82:F84"/>
    <mergeCell ref="F76:F78"/>
    <mergeCell ref="E67:E69"/>
    <mergeCell ref="F67:F69"/>
    <mergeCell ref="G85:G87"/>
    <mergeCell ref="A88:A90"/>
    <mergeCell ref="G88:G90"/>
    <mergeCell ref="A85:A87"/>
    <mergeCell ref="G79:G81"/>
    <mergeCell ref="A82:A84"/>
    <mergeCell ref="G82:G84"/>
    <mergeCell ref="A79:A81"/>
    <mergeCell ref="D79:D81"/>
    <mergeCell ref="D82:D84"/>
    <mergeCell ref="D85:D87"/>
    <mergeCell ref="D88:D90"/>
    <mergeCell ref="E88:E90"/>
    <mergeCell ref="F88:F90"/>
    <mergeCell ref="E85:E87"/>
    <mergeCell ref="F85:F87"/>
    <mergeCell ref="E79:E81"/>
    <mergeCell ref="F64:F66"/>
    <mergeCell ref="E55:E57"/>
    <mergeCell ref="F55:F57"/>
    <mergeCell ref="G73:G75"/>
    <mergeCell ref="A76:A78"/>
    <mergeCell ref="G76:G78"/>
    <mergeCell ref="A73:A75"/>
    <mergeCell ref="G67:G69"/>
    <mergeCell ref="A70:A72"/>
    <mergeCell ref="G70:G72"/>
    <mergeCell ref="A67:A69"/>
    <mergeCell ref="D67:D69"/>
    <mergeCell ref="D70:D72"/>
    <mergeCell ref="D73:D75"/>
    <mergeCell ref="D76:D78"/>
    <mergeCell ref="E70:E72"/>
    <mergeCell ref="F70:F72"/>
    <mergeCell ref="E73:E75"/>
    <mergeCell ref="F73:F75"/>
    <mergeCell ref="E76:E78"/>
    <mergeCell ref="F51:F52"/>
    <mergeCell ref="E46:E48"/>
    <mergeCell ref="F46:F48"/>
    <mergeCell ref="G61:G63"/>
    <mergeCell ref="A64:A66"/>
    <mergeCell ref="G64:G66"/>
    <mergeCell ref="A61:A63"/>
    <mergeCell ref="G55:G57"/>
    <mergeCell ref="A58:A60"/>
    <mergeCell ref="G58:G60"/>
    <mergeCell ref="A55:A57"/>
    <mergeCell ref="D55:D57"/>
    <mergeCell ref="D58:D60"/>
    <mergeCell ref="D61:D63"/>
    <mergeCell ref="D64:D66"/>
    <mergeCell ref="E58:E60"/>
    <mergeCell ref="F58:F60"/>
    <mergeCell ref="E61:E63"/>
    <mergeCell ref="F61:F63"/>
    <mergeCell ref="E64:E66"/>
    <mergeCell ref="G22:G24"/>
    <mergeCell ref="A25:A27"/>
    <mergeCell ref="G25:G27"/>
    <mergeCell ref="G51:G52"/>
    <mergeCell ref="A53:A54"/>
    <mergeCell ref="G53:G54"/>
    <mergeCell ref="A51:A52"/>
    <mergeCell ref="G46:G48"/>
    <mergeCell ref="A49:A50"/>
    <mergeCell ref="G49:G50"/>
    <mergeCell ref="A46:A48"/>
    <mergeCell ref="D46:D48"/>
    <mergeCell ref="D49:D50"/>
    <mergeCell ref="D51:D52"/>
    <mergeCell ref="D53:D54"/>
    <mergeCell ref="E53:E54"/>
    <mergeCell ref="F53:F54"/>
    <mergeCell ref="E49:E50"/>
    <mergeCell ref="F49:F50"/>
    <mergeCell ref="E51:E52"/>
    <mergeCell ref="D25:D27"/>
    <mergeCell ref="D28:D30"/>
    <mergeCell ref="D31:D33"/>
    <mergeCell ref="A19:A21"/>
    <mergeCell ref="G40:G42"/>
    <mergeCell ref="A43:A45"/>
    <mergeCell ref="G43:G45"/>
    <mergeCell ref="A40:A42"/>
    <mergeCell ref="G34:G36"/>
    <mergeCell ref="A37:A39"/>
    <mergeCell ref="G37:G39"/>
    <mergeCell ref="A34:A36"/>
    <mergeCell ref="D34:D36"/>
    <mergeCell ref="D37:D39"/>
    <mergeCell ref="D40:D42"/>
    <mergeCell ref="D43:D45"/>
    <mergeCell ref="G28:G30"/>
    <mergeCell ref="G4:G6"/>
    <mergeCell ref="A7:A9"/>
    <mergeCell ref="G7:G9"/>
    <mergeCell ref="A4:A6"/>
    <mergeCell ref="D4:D6"/>
    <mergeCell ref="D7:D9"/>
    <mergeCell ref="E4:E6"/>
    <mergeCell ref="E7:E9"/>
    <mergeCell ref="F7:F9"/>
    <mergeCell ref="F4:F6"/>
    <mergeCell ref="A22:A24"/>
    <mergeCell ref="D22:D24"/>
    <mergeCell ref="A31:A33"/>
    <mergeCell ref="G31:G33"/>
    <mergeCell ref="A28:A30"/>
    <mergeCell ref="G19:G21"/>
    <mergeCell ref="A16:A18"/>
    <mergeCell ref="G10:G12"/>
    <mergeCell ref="A13:A15"/>
    <mergeCell ref="G13:G15"/>
    <mergeCell ref="A10:A12"/>
    <mergeCell ref="D10:D12"/>
    <mergeCell ref="D13:D15"/>
    <mergeCell ref="D16:D18"/>
    <mergeCell ref="D19:D21"/>
    <mergeCell ref="G16:G18"/>
    <mergeCell ref="E10:E12"/>
    <mergeCell ref="F10:F12"/>
    <mergeCell ref="E43:E45"/>
    <mergeCell ref="F43:F45"/>
    <mergeCell ref="E13:E15"/>
    <mergeCell ref="F13:F15"/>
    <mergeCell ref="E16:E18"/>
    <mergeCell ref="F16:F18"/>
    <mergeCell ref="E19:E21"/>
    <mergeCell ref="F19:F21"/>
    <mergeCell ref="E22:E24"/>
    <mergeCell ref="F22:F24"/>
    <mergeCell ref="E25:E27"/>
    <mergeCell ref="F25:F27"/>
    <mergeCell ref="E28:E30"/>
    <mergeCell ref="F28:F30"/>
    <mergeCell ref="E31:E33"/>
    <mergeCell ref="F31:F33"/>
    <mergeCell ref="E34:E36"/>
    <mergeCell ref="F34:F36"/>
    <mergeCell ref="E37:E39"/>
    <mergeCell ref="F37:F39"/>
    <mergeCell ref="E40:E42"/>
    <mergeCell ref="F40:F4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4"/>
  <sheetViews>
    <sheetView workbookViewId="0">
      <selection activeCell="C12" sqref="C12"/>
    </sheetView>
  </sheetViews>
  <sheetFormatPr defaultRowHeight="15" x14ac:dyDescent="0.25"/>
  <cols>
    <col min="3" max="3" width="58.85546875" style="56" customWidth="1"/>
  </cols>
  <sheetData>
    <row r="1" spans="1:7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287</v>
      </c>
      <c r="G1" s="2" t="s">
        <v>6</v>
      </c>
    </row>
    <row r="2" spans="1:7" ht="15.75" thickBot="1" x14ac:dyDescent="0.3">
      <c r="A2" s="45">
        <v>1</v>
      </c>
      <c r="B2" s="46">
        <v>2</v>
      </c>
      <c r="C2" s="46">
        <v>3</v>
      </c>
      <c r="D2" s="46">
        <v>4</v>
      </c>
      <c r="E2" s="46">
        <v>5</v>
      </c>
      <c r="F2" s="46">
        <v>6</v>
      </c>
      <c r="G2" s="46">
        <v>7</v>
      </c>
    </row>
    <row r="3" spans="1:7" ht="15.75" thickBot="1" x14ac:dyDescent="0.3">
      <c r="A3" s="16"/>
      <c r="B3" s="3"/>
      <c r="C3" s="4" t="s">
        <v>345</v>
      </c>
      <c r="D3" s="4"/>
      <c r="E3" s="4"/>
      <c r="F3" s="4"/>
      <c r="G3" s="4"/>
    </row>
    <row r="4" spans="1:7" ht="15.75" thickBot="1" x14ac:dyDescent="0.3">
      <c r="A4" s="15"/>
      <c r="B4" s="81" t="s">
        <v>346</v>
      </c>
      <c r="C4" s="6" t="s">
        <v>347</v>
      </c>
      <c r="D4" s="6"/>
      <c r="E4" s="6"/>
      <c r="F4" s="153"/>
      <c r="G4" s="155">
        <f>G5</f>
        <v>0</v>
      </c>
    </row>
    <row r="5" spans="1:7" ht="15.75" thickBot="1" x14ac:dyDescent="0.3">
      <c r="A5" s="7" t="s">
        <v>507</v>
      </c>
      <c r="B5" s="82"/>
      <c r="C5" s="9" t="s">
        <v>348</v>
      </c>
      <c r="D5" s="59" t="s">
        <v>42</v>
      </c>
      <c r="E5" s="59">
        <v>53</v>
      </c>
      <c r="F5" s="156"/>
      <c r="G5" s="157">
        <f>ROUND(E5*F5,2)</f>
        <v>0</v>
      </c>
    </row>
    <row r="6" spans="1:7" ht="15.75" thickBot="1" x14ac:dyDescent="0.3">
      <c r="A6" s="15"/>
      <c r="B6" s="81" t="s">
        <v>349</v>
      </c>
      <c r="C6" s="6" t="s">
        <v>350</v>
      </c>
      <c r="D6" s="6"/>
      <c r="E6" s="5"/>
      <c r="F6" s="154"/>
      <c r="G6" s="154">
        <f>SUM(G7:G11)</f>
        <v>0</v>
      </c>
    </row>
    <row r="7" spans="1:7" ht="23.25" thickBot="1" x14ac:dyDescent="0.3">
      <c r="A7" s="7" t="s">
        <v>508</v>
      </c>
      <c r="B7" s="8"/>
      <c r="C7" s="9" t="s">
        <v>351</v>
      </c>
      <c r="D7" s="8" t="s">
        <v>352</v>
      </c>
      <c r="E7" s="8">
        <v>1</v>
      </c>
      <c r="F7" s="157"/>
      <c r="G7" s="157">
        <f>ROUND(E7*F7,2)</f>
        <v>0</v>
      </c>
    </row>
    <row r="8" spans="1:7" ht="15.75" thickBot="1" x14ac:dyDescent="0.3">
      <c r="A8" s="7" t="s">
        <v>509</v>
      </c>
      <c r="B8" s="8"/>
      <c r="C8" s="9" t="s">
        <v>353</v>
      </c>
      <c r="D8" s="8" t="s">
        <v>40</v>
      </c>
      <c r="E8" s="8">
        <v>1</v>
      </c>
      <c r="F8" s="157"/>
      <c r="G8" s="157">
        <f t="shared" ref="G8:G22" si="0">ROUND(E8*F8,2)</f>
        <v>0</v>
      </c>
    </row>
    <row r="9" spans="1:7" ht="15.75" thickBot="1" x14ac:dyDescent="0.3">
      <c r="A9" s="7" t="s">
        <v>510</v>
      </c>
      <c r="B9" s="8"/>
      <c r="C9" s="9" t="s">
        <v>354</v>
      </c>
      <c r="D9" s="8" t="s">
        <v>40</v>
      </c>
      <c r="E9" s="8">
        <v>1</v>
      </c>
      <c r="F9" s="157"/>
      <c r="G9" s="157">
        <f t="shared" si="0"/>
        <v>0</v>
      </c>
    </row>
    <row r="10" spans="1:7" ht="15.75" thickBot="1" x14ac:dyDescent="0.3">
      <c r="A10" s="7" t="s">
        <v>511</v>
      </c>
      <c r="B10" s="8"/>
      <c r="C10" s="9" t="s">
        <v>355</v>
      </c>
      <c r="D10" s="8" t="s">
        <v>356</v>
      </c>
      <c r="E10" s="8">
        <v>1</v>
      </c>
      <c r="F10" s="157"/>
      <c r="G10" s="157">
        <f t="shared" si="0"/>
        <v>0</v>
      </c>
    </row>
    <row r="11" spans="1:7" ht="15.75" thickBot="1" x14ac:dyDescent="0.3">
      <c r="A11" s="7" t="s">
        <v>512</v>
      </c>
      <c r="B11" s="8"/>
      <c r="C11" s="9" t="s">
        <v>357</v>
      </c>
      <c r="D11" s="8" t="s">
        <v>47</v>
      </c>
      <c r="E11" s="8">
        <v>1</v>
      </c>
      <c r="F11" s="157"/>
      <c r="G11" s="157">
        <f t="shared" si="0"/>
        <v>0</v>
      </c>
    </row>
    <row r="12" spans="1:7" ht="15.75" thickBot="1" x14ac:dyDescent="0.3">
      <c r="A12" s="15"/>
      <c r="B12" s="81" t="s">
        <v>349</v>
      </c>
      <c r="C12" s="6" t="s">
        <v>358</v>
      </c>
      <c r="D12" s="6"/>
      <c r="E12" s="6"/>
      <c r="F12" s="153"/>
      <c r="G12" s="155">
        <f>SUM(G13:G17)</f>
        <v>0</v>
      </c>
    </row>
    <row r="13" spans="1:7" ht="23.25" thickBot="1" x14ac:dyDescent="0.3">
      <c r="A13" s="75" t="s">
        <v>513</v>
      </c>
      <c r="B13" s="84"/>
      <c r="C13" s="64" t="s">
        <v>359</v>
      </c>
      <c r="D13" s="85" t="s">
        <v>352</v>
      </c>
      <c r="E13" s="85">
        <v>1</v>
      </c>
      <c r="F13" s="158"/>
      <c r="G13" s="157">
        <f t="shared" si="0"/>
        <v>0</v>
      </c>
    </row>
    <row r="14" spans="1:7" ht="15.75" thickBot="1" x14ac:dyDescent="0.3">
      <c r="A14" s="75" t="s">
        <v>514</v>
      </c>
      <c r="B14" s="84"/>
      <c r="C14" s="64" t="s">
        <v>354</v>
      </c>
      <c r="D14" s="85" t="s">
        <v>40</v>
      </c>
      <c r="E14" s="85">
        <v>5</v>
      </c>
      <c r="F14" s="158"/>
      <c r="G14" s="157">
        <f t="shared" si="0"/>
        <v>0</v>
      </c>
    </row>
    <row r="15" spans="1:7" ht="15.75" thickBot="1" x14ac:dyDescent="0.3">
      <c r="A15" s="75" t="s">
        <v>515</v>
      </c>
      <c r="B15" s="84"/>
      <c r="C15" s="64" t="s">
        <v>360</v>
      </c>
      <c r="D15" s="85" t="s">
        <v>356</v>
      </c>
      <c r="E15" s="85">
        <v>2</v>
      </c>
      <c r="F15" s="158"/>
      <c r="G15" s="157">
        <f t="shared" si="0"/>
        <v>0</v>
      </c>
    </row>
    <row r="16" spans="1:7" ht="15.75" thickBot="1" x14ac:dyDescent="0.3">
      <c r="A16" s="75" t="s">
        <v>516</v>
      </c>
      <c r="B16" s="84"/>
      <c r="C16" s="64" t="s">
        <v>361</v>
      </c>
      <c r="D16" s="85" t="s">
        <v>21</v>
      </c>
      <c r="E16" s="85">
        <v>1</v>
      </c>
      <c r="F16" s="158"/>
      <c r="G16" s="157">
        <f t="shared" si="0"/>
        <v>0</v>
      </c>
    </row>
    <row r="17" spans="1:7" ht="15.75" thickBot="1" x14ac:dyDescent="0.3">
      <c r="A17" s="75" t="s">
        <v>517</v>
      </c>
      <c r="B17" s="84"/>
      <c r="C17" s="64" t="s">
        <v>362</v>
      </c>
      <c r="D17" s="85" t="s">
        <v>356</v>
      </c>
      <c r="E17" s="85">
        <v>1</v>
      </c>
      <c r="F17" s="158"/>
      <c r="G17" s="157">
        <f t="shared" si="0"/>
        <v>0</v>
      </c>
    </row>
    <row r="18" spans="1:7" ht="15.75" thickBot="1" x14ac:dyDescent="0.3">
      <c r="A18" s="15"/>
      <c r="B18" s="81" t="s">
        <v>349</v>
      </c>
      <c r="C18" s="6" t="s">
        <v>363</v>
      </c>
      <c r="D18" s="5"/>
      <c r="E18" s="5"/>
      <c r="F18" s="154"/>
      <c r="G18" s="154">
        <f>SUM(G19:G22)</f>
        <v>0</v>
      </c>
    </row>
    <row r="19" spans="1:7" ht="15.75" thickBot="1" x14ac:dyDescent="0.3">
      <c r="A19" s="7" t="s">
        <v>518</v>
      </c>
      <c r="B19" s="55"/>
      <c r="C19" s="9" t="s">
        <v>364</v>
      </c>
      <c r="D19" s="59" t="s">
        <v>21</v>
      </c>
      <c r="E19" s="59">
        <v>1</v>
      </c>
      <c r="F19" s="156"/>
      <c r="G19" s="157">
        <f t="shared" si="0"/>
        <v>0</v>
      </c>
    </row>
    <row r="20" spans="1:7" ht="15.75" thickBot="1" x14ac:dyDescent="0.3">
      <c r="A20" s="7" t="s">
        <v>519</v>
      </c>
      <c r="B20" s="55"/>
      <c r="C20" s="9" t="s">
        <v>365</v>
      </c>
      <c r="D20" s="59" t="s">
        <v>47</v>
      </c>
      <c r="E20" s="59">
        <v>1</v>
      </c>
      <c r="F20" s="156"/>
      <c r="G20" s="157">
        <f t="shared" si="0"/>
        <v>0</v>
      </c>
    </row>
    <row r="21" spans="1:7" ht="15.75" thickBot="1" x14ac:dyDescent="0.3">
      <c r="A21" s="7" t="s">
        <v>520</v>
      </c>
      <c r="B21" s="55"/>
      <c r="C21" s="9" t="s">
        <v>366</v>
      </c>
      <c r="D21" s="59" t="s">
        <v>367</v>
      </c>
      <c r="E21" s="59">
        <v>5</v>
      </c>
      <c r="F21" s="156"/>
      <c r="G21" s="157">
        <f t="shared" si="0"/>
        <v>0</v>
      </c>
    </row>
    <row r="22" spans="1:7" ht="23.25" thickBot="1" x14ac:dyDescent="0.3">
      <c r="A22" s="7" t="s">
        <v>521</v>
      </c>
      <c r="B22" s="55"/>
      <c r="C22" s="9" t="s">
        <v>368</v>
      </c>
      <c r="D22" s="59" t="s">
        <v>367</v>
      </c>
      <c r="E22" s="59">
        <v>1</v>
      </c>
      <c r="F22" s="156"/>
      <c r="G22" s="157">
        <f t="shared" si="0"/>
        <v>0</v>
      </c>
    </row>
    <row r="23" spans="1:7" ht="15.75" thickBot="1" x14ac:dyDescent="0.3">
      <c r="A23" s="255" t="s">
        <v>369</v>
      </c>
      <c r="B23" s="256"/>
      <c r="C23" s="256"/>
      <c r="D23" s="256"/>
      <c r="E23" s="256"/>
      <c r="F23" s="256"/>
      <c r="G23" s="257"/>
    </row>
    <row r="24" spans="1:7" ht="15.75" thickBot="1" x14ac:dyDescent="0.3">
      <c r="A24" s="258" t="s">
        <v>344</v>
      </c>
      <c r="B24" s="259"/>
      <c r="C24" s="259"/>
      <c r="D24" s="259"/>
      <c r="E24" s="259"/>
      <c r="F24" s="260"/>
      <c r="G24" s="83">
        <f>G18+G12+G6+G4</f>
        <v>0</v>
      </c>
    </row>
  </sheetData>
  <mergeCells count="2">
    <mergeCell ref="A23:G23"/>
    <mergeCell ref="A24:F2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3"/>
  <sheetViews>
    <sheetView workbookViewId="0">
      <selection activeCell="C12" sqref="C12"/>
    </sheetView>
  </sheetViews>
  <sheetFormatPr defaultRowHeight="15" x14ac:dyDescent="0.25"/>
  <cols>
    <col min="3" max="3" width="81.42578125" style="56" customWidth="1"/>
    <col min="7" max="7" width="13.7109375" customWidth="1"/>
  </cols>
  <sheetData>
    <row r="1" spans="1:7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287</v>
      </c>
      <c r="G1" s="2" t="s">
        <v>6</v>
      </c>
    </row>
    <row r="2" spans="1:7" ht="15.75" thickBot="1" x14ac:dyDescent="0.3">
      <c r="A2" s="45">
        <v>1</v>
      </c>
      <c r="B2" s="46">
        <v>2</v>
      </c>
      <c r="C2" s="45">
        <v>3</v>
      </c>
      <c r="D2" s="46">
        <v>4</v>
      </c>
      <c r="E2" s="45">
        <v>5</v>
      </c>
      <c r="F2" s="46">
        <v>6</v>
      </c>
      <c r="G2" s="45">
        <v>7</v>
      </c>
    </row>
    <row r="3" spans="1:7" ht="15.75" thickBot="1" x14ac:dyDescent="0.3">
      <c r="A3" s="16"/>
      <c r="B3" s="3" t="s">
        <v>370</v>
      </c>
      <c r="C3" s="4" t="s">
        <v>371</v>
      </c>
      <c r="D3" s="4"/>
      <c r="E3" s="4"/>
      <c r="F3" s="4"/>
      <c r="G3" s="4"/>
    </row>
    <row r="4" spans="1:7" x14ac:dyDescent="0.25">
      <c r="A4" s="261" t="s">
        <v>522</v>
      </c>
      <c r="B4" s="209"/>
      <c r="C4" s="65" t="s">
        <v>372</v>
      </c>
      <c r="D4" s="206" t="s">
        <v>293</v>
      </c>
      <c r="E4" s="206">
        <v>8</v>
      </c>
      <c r="F4" s="243"/>
      <c r="G4" s="243">
        <f>ROUND(E4*F4,2)</f>
        <v>0</v>
      </c>
    </row>
    <row r="5" spans="1:7" ht="22.5" x14ac:dyDescent="0.25">
      <c r="A5" s="262"/>
      <c r="B5" s="211"/>
      <c r="C5" s="57" t="s">
        <v>373</v>
      </c>
      <c r="D5" s="207"/>
      <c r="E5" s="207"/>
      <c r="F5" s="244"/>
      <c r="G5" s="244"/>
    </row>
    <row r="6" spans="1:7" ht="23.25" thickBot="1" x14ac:dyDescent="0.3">
      <c r="A6" s="263"/>
      <c r="B6" s="210"/>
      <c r="C6" s="9" t="s">
        <v>374</v>
      </c>
      <c r="D6" s="208"/>
      <c r="E6" s="208"/>
      <c r="F6" s="245"/>
      <c r="G6" s="245"/>
    </row>
    <row r="7" spans="1:7" x14ac:dyDescent="0.25">
      <c r="A7" s="261" t="s">
        <v>523</v>
      </c>
      <c r="B7" s="209"/>
      <c r="C7" s="65" t="s">
        <v>375</v>
      </c>
      <c r="D7" s="206" t="s">
        <v>42</v>
      </c>
      <c r="E7" s="206">
        <v>117</v>
      </c>
      <c r="F7" s="243"/>
      <c r="G7" s="243">
        <f>ROUND(E7*F7,2)</f>
        <v>0</v>
      </c>
    </row>
    <row r="8" spans="1:7" ht="22.5" x14ac:dyDescent="0.25">
      <c r="A8" s="262"/>
      <c r="B8" s="211"/>
      <c r="C8" s="57" t="s">
        <v>376</v>
      </c>
      <c r="D8" s="207"/>
      <c r="E8" s="207"/>
      <c r="F8" s="244"/>
      <c r="G8" s="244"/>
    </row>
    <row r="9" spans="1:7" ht="22.5" x14ac:dyDescent="0.25">
      <c r="A9" s="262"/>
      <c r="B9" s="211"/>
      <c r="C9" s="57" t="s">
        <v>377</v>
      </c>
      <c r="D9" s="207"/>
      <c r="E9" s="207"/>
      <c r="F9" s="244"/>
      <c r="G9" s="244"/>
    </row>
    <row r="10" spans="1:7" ht="23.25" thickBot="1" x14ac:dyDescent="0.3">
      <c r="A10" s="263"/>
      <c r="B10" s="210"/>
      <c r="C10" s="9" t="s">
        <v>374</v>
      </c>
      <c r="D10" s="208"/>
      <c r="E10" s="208"/>
      <c r="F10" s="245"/>
      <c r="G10" s="245"/>
    </row>
    <row r="11" spans="1:7" x14ac:dyDescent="0.25">
      <c r="A11" s="261" t="s">
        <v>524</v>
      </c>
      <c r="B11" s="209"/>
      <c r="C11" s="65" t="s">
        <v>378</v>
      </c>
      <c r="D11" s="206" t="s">
        <v>293</v>
      </c>
      <c r="E11" s="206">
        <v>8</v>
      </c>
      <c r="F11" s="243"/>
      <c r="G11" s="243">
        <f>ROUND(E11*F11,2)</f>
        <v>0</v>
      </c>
    </row>
    <row r="12" spans="1:7" ht="22.5" x14ac:dyDescent="0.25">
      <c r="A12" s="262"/>
      <c r="B12" s="211"/>
      <c r="C12" s="57" t="s">
        <v>379</v>
      </c>
      <c r="D12" s="207"/>
      <c r="E12" s="207"/>
      <c r="F12" s="244"/>
      <c r="G12" s="244"/>
    </row>
    <row r="13" spans="1:7" ht="23.25" thickBot="1" x14ac:dyDescent="0.3">
      <c r="A13" s="263"/>
      <c r="B13" s="210"/>
      <c r="C13" s="9" t="s">
        <v>374</v>
      </c>
      <c r="D13" s="208"/>
      <c r="E13" s="208"/>
      <c r="F13" s="245"/>
      <c r="G13" s="245"/>
    </row>
    <row r="14" spans="1:7" x14ac:dyDescent="0.25">
      <c r="A14" s="261" t="s">
        <v>525</v>
      </c>
      <c r="B14" s="209"/>
      <c r="C14" s="65" t="s">
        <v>380</v>
      </c>
      <c r="D14" s="206" t="s">
        <v>42</v>
      </c>
      <c r="E14" s="206">
        <v>27</v>
      </c>
      <c r="F14" s="243"/>
      <c r="G14" s="243">
        <f>ROUND(E14*F14,2)</f>
        <v>0</v>
      </c>
    </row>
    <row r="15" spans="1:7" ht="22.5" x14ac:dyDescent="0.25">
      <c r="A15" s="262"/>
      <c r="B15" s="211"/>
      <c r="C15" s="57" t="s">
        <v>381</v>
      </c>
      <c r="D15" s="207"/>
      <c r="E15" s="207"/>
      <c r="F15" s="244"/>
      <c r="G15" s="244"/>
    </row>
    <row r="16" spans="1:7" ht="23.25" thickBot="1" x14ac:dyDescent="0.3">
      <c r="A16" s="263"/>
      <c r="B16" s="210"/>
      <c r="C16" s="9" t="s">
        <v>374</v>
      </c>
      <c r="D16" s="208"/>
      <c r="E16" s="208"/>
      <c r="F16" s="245"/>
      <c r="G16" s="245"/>
    </row>
    <row r="17" spans="1:7" x14ac:dyDescent="0.25">
      <c r="A17" s="261" t="s">
        <v>526</v>
      </c>
      <c r="B17" s="209"/>
      <c r="C17" s="65" t="s">
        <v>382</v>
      </c>
      <c r="D17" s="206" t="s">
        <v>293</v>
      </c>
      <c r="E17" s="206">
        <v>1</v>
      </c>
      <c r="F17" s="243"/>
      <c r="G17" s="243">
        <f>ROUND(E17*F17,2)</f>
        <v>0</v>
      </c>
    </row>
    <row r="18" spans="1:7" x14ac:dyDescent="0.25">
      <c r="A18" s="262"/>
      <c r="B18" s="211"/>
      <c r="C18" s="57" t="s">
        <v>383</v>
      </c>
      <c r="D18" s="207"/>
      <c r="E18" s="207"/>
      <c r="F18" s="244"/>
      <c r="G18" s="244"/>
    </row>
    <row r="19" spans="1:7" ht="23.25" thickBot="1" x14ac:dyDescent="0.3">
      <c r="A19" s="263"/>
      <c r="B19" s="210"/>
      <c r="C19" s="9" t="s">
        <v>374</v>
      </c>
      <c r="D19" s="208"/>
      <c r="E19" s="208"/>
      <c r="F19" s="245"/>
      <c r="G19" s="245"/>
    </row>
    <row r="20" spans="1:7" x14ac:dyDescent="0.25">
      <c r="A20" s="261" t="s">
        <v>527</v>
      </c>
      <c r="B20" s="209"/>
      <c r="C20" s="65" t="s">
        <v>384</v>
      </c>
      <c r="D20" s="206" t="s">
        <v>293</v>
      </c>
      <c r="E20" s="206">
        <v>2</v>
      </c>
      <c r="F20" s="243"/>
      <c r="G20" s="243">
        <f>ROUND(E20*F20,2)</f>
        <v>0</v>
      </c>
    </row>
    <row r="21" spans="1:7" ht="22.5" x14ac:dyDescent="0.25">
      <c r="A21" s="262"/>
      <c r="B21" s="211"/>
      <c r="C21" s="57" t="s">
        <v>385</v>
      </c>
      <c r="D21" s="207"/>
      <c r="E21" s="207"/>
      <c r="F21" s="244"/>
      <c r="G21" s="244"/>
    </row>
    <row r="22" spans="1:7" ht="23.25" thickBot="1" x14ac:dyDescent="0.3">
      <c r="A22" s="263"/>
      <c r="B22" s="210"/>
      <c r="C22" s="9" t="s">
        <v>374</v>
      </c>
      <c r="D22" s="208"/>
      <c r="E22" s="208"/>
      <c r="F22" s="245"/>
      <c r="G22" s="245"/>
    </row>
    <row r="23" spans="1:7" x14ac:dyDescent="0.25">
      <c r="A23" s="261" t="s">
        <v>528</v>
      </c>
      <c r="B23" s="209"/>
      <c r="C23" s="65" t="s">
        <v>386</v>
      </c>
      <c r="D23" s="206" t="s">
        <v>293</v>
      </c>
      <c r="E23" s="206">
        <v>9</v>
      </c>
      <c r="F23" s="243"/>
      <c r="G23" s="243">
        <f>ROUND(E23*F23,2)</f>
        <v>0</v>
      </c>
    </row>
    <row r="24" spans="1:7" ht="22.5" x14ac:dyDescent="0.25">
      <c r="A24" s="262"/>
      <c r="B24" s="211"/>
      <c r="C24" s="57" t="s">
        <v>387</v>
      </c>
      <c r="D24" s="207"/>
      <c r="E24" s="207"/>
      <c r="F24" s="244"/>
      <c r="G24" s="244"/>
    </row>
    <row r="25" spans="1:7" ht="23.25" thickBot="1" x14ac:dyDescent="0.3">
      <c r="A25" s="263"/>
      <c r="B25" s="210"/>
      <c r="C25" s="9" t="s">
        <v>374</v>
      </c>
      <c r="D25" s="208"/>
      <c r="E25" s="208"/>
      <c r="F25" s="245"/>
      <c r="G25" s="245"/>
    </row>
    <row r="26" spans="1:7" x14ac:dyDescent="0.25">
      <c r="A26" s="261" t="s">
        <v>529</v>
      </c>
      <c r="B26" s="264"/>
      <c r="C26" s="62" t="s">
        <v>388</v>
      </c>
      <c r="D26" s="212" t="s">
        <v>42</v>
      </c>
      <c r="E26" s="212">
        <v>210</v>
      </c>
      <c r="F26" s="240"/>
      <c r="G26" s="243">
        <f>ROUND(E26*F26,2)</f>
        <v>0</v>
      </c>
    </row>
    <row r="27" spans="1:7" ht="22.5" x14ac:dyDescent="0.25">
      <c r="A27" s="262"/>
      <c r="B27" s="265"/>
      <c r="C27" s="63" t="s">
        <v>389</v>
      </c>
      <c r="D27" s="239"/>
      <c r="E27" s="239"/>
      <c r="F27" s="241"/>
      <c r="G27" s="244"/>
    </row>
    <row r="28" spans="1:7" ht="23.25" thickBot="1" x14ac:dyDescent="0.3">
      <c r="A28" s="263"/>
      <c r="B28" s="266"/>
      <c r="C28" s="64" t="s">
        <v>374</v>
      </c>
      <c r="D28" s="213"/>
      <c r="E28" s="213"/>
      <c r="F28" s="242"/>
      <c r="G28" s="245"/>
    </row>
    <row r="29" spans="1:7" x14ac:dyDescent="0.25">
      <c r="A29" s="261" t="s">
        <v>530</v>
      </c>
      <c r="B29" s="264"/>
      <c r="C29" s="62" t="s">
        <v>390</v>
      </c>
      <c r="D29" s="212" t="s">
        <v>293</v>
      </c>
      <c r="E29" s="212">
        <v>18</v>
      </c>
      <c r="F29" s="240"/>
      <c r="G29" s="243">
        <f>ROUND(E29*F29,2)</f>
        <v>0</v>
      </c>
    </row>
    <row r="30" spans="1:7" ht="22.5" x14ac:dyDescent="0.25">
      <c r="A30" s="262"/>
      <c r="B30" s="265"/>
      <c r="C30" s="63" t="s">
        <v>391</v>
      </c>
      <c r="D30" s="239"/>
      <c r="E30" s="239"/>
      <c r="F30" s="241"/>
      <c r="G30" s="244"/>
    </row>
    <row r="31" spans="1:7" ht="23.25" thickBot="1" x14ac:dyDescent="0.3">
      <c r="A31" s="263"/>
      <c r="B31" s="266"/>
      <c r="C31" s="64" t="s">
        <v>374</v>
      </c>
      <c r="D31" s="213"/>
      <c r="E31" s="213"/>
      <c r="F31" s="242"/>
      <c r="G31" s="245"/>
    </row>
    <row r="32" spans="1:7" ht="15.75" thickBot="1" x14ac:dyDescent="0.3">
      <c r="A32" s="69"/>
      <c r="B32" s="70"/>
      <c r="C32" s="71"/>
      <c r="D32" s="70"/>
      <c r="E32" s="70"/>
      <c r="F32" s="70"/>
      <c r="G32" s="70"/>
    </row>
    <row r="33" spans="1:7" ht="15.75" thickBot="1" x14ac:dyDescent="0.3">
      <c r="A33" s="267" t="s">
        <v>344</v>
      </c>
      <c r="B33" s="268"/>
      <c r="C33" s="268"/>
      <c r="D33" s="268"/>
      <c r="E33" s="268"/>
      <c r="F33" s="269"/>
      <c r="G33" s="72">
        <f>SUM(G4:G31)</f>
        <v>0</v>
      </c>
    </row>
  </sheetData>
  <mergeCells count="55">
    <mergeCell ref="G29:G31"/>
    <mergeCell ref="A33:F33"/>
    <mergeCell ref="A29:A31"/>
    <mergeCell ref="B29:B31"/>
    <mergeCell ref="D29:D31"/>
    <mergeCell ref="E29:E31"/>
    <mergeCell ref="F29:F31"/>
    <mergeCell ref="G23:G25"/>
    <mergeCell ref="A26:A28"/>
    <mergeCell ref="B26:B28"/>
    <mergeCell ref="D26:D28"/>
    <mergeCell ref="E26:E28"/>
    <mergeCell ref="F26:F28"/>
    <mergeCell ref="G26:G28"/>
    <mergeCell ref="A23:A25"/>
    <mergeCell ref="B23:B25"/>
    <mergeCell ref="D23:D25"/>
    <mergeCell ref="E23:E25"/>
    <mergeCell ref="F23:F25"/>
    <mergeCell ref="G17:G19"/>
    <mergeCell ref="A20:A22"/>
    <mergeCell ref="B20:B22"/>
    <mergeCell ref="D20:D22"/>
    <mergeCell ref="E20:E22"/>
    <mergeCell ref="F20:F22"/>
    <mergeCell ref="G20:G22"/>
    <mergeCell ref="A17:A19"/>
    <mergeCell ref="B17:B19"/>
    <mergeCell ref="D17:D19"/>
    <mergeCell ref="E17:E19"/>
    <mergeCell ref="F17:F19"/>
    <mergeCell ref="G11:G13"/>
    <mergeCell ref="A14:A16"/>
    <mergeCell ref="B14:B16"/>
    <mergeCell ref="D14:D16"/>
    <mergeCell ref="E14:E16"/>
    <mergeCell ref="F14:F16"/>
    <mergeCell ref="G14:G16"/>
    <mergeCell ref="A11:A13"/>
    <mergeCell ref="B11:B13"/>
    <mergeCell ref="D11:D13"/>
    <mergeCell ref="E11:E13"/>
    <mergeCell ref="F11:F13"/>
    <mergeCell ref="G4:G6"/>
    <mergeCell ref="A7:A10"/>
    <mergeCell ref="B7:B10"/>
    <mergeCell ref="D7:D10"/>
    <mergeCell ref="E7:E10"/>
    <mergeCell ref="F7:F10"/>
    <mergeCell ref="G7:G10"/>
    <mergeCell ref="A4:A6"/>
    <mergeCell ref="B4:B6"/>
    <mergeCell ref="D4:D6"/>
    <mergeCell ref="E4:E6"/>
    <mergeCell ref="F4:F6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1"/>
  <sheetViews>
    <sheetView workbookViewId="0">
      <selection activeCell="I5" sqref="I5"/>
    </sheetView>
  </sheetViews>
  <sheetFormatPr defaultRowHeight="15" x14ac:dyDescent="0.25"/>
  <cols>
    <col min="3" max="3" width="71.5703125" style="56" customWidth="1"/>
    <col min="6" max="6" width="9.28515625" style="136" bestFit="1" customWidth="1"/>
    <col min="7" max="7" width="10.42578125" style="136" bestFit="1" customWidth="1"/>
    <col min="8" max="8" width="10.85546875" bestFit="1" customWidth="1"/>
  </cols>
  <sheetData>
    <row r="1" spans="1:8" ht="15.75" thickBot="1" x14ac:dyDescent="0.3">
      <c r="A1" s="86" t="s">
        <v>392</v>
      </c>
      <c r="B1" s="87" t="s">
        <v>393</v>
      </c>
      <c r="C1" s="87" t="s">
        <v>394</v>
      </c>
      <c r="D1" s="87" t="s">
        <v>395</v>
      </c>
      <c r="E1" s="87" t="s">
        <v>4</v>
      </c>
      <c r="F1" s="132" t="s">
        <v>5</v>
      </c>
      <c r="G1" s="132" t="s">
        <v>6</v>
      </c>
    </row>
    <row r="2" spans="1:8" ht="15.75" thickBot="1" x14ac:dyDescent="0.3">
      <c r="A2" s="16"/>
      <c r="B2" s="4"/>
      <c r="C2" s="4" t="s">
        <v>396</v>
      </c>
      <c r="D2" s="3"/>
      <c r="E2" s="3"/>
      <c r="F2" s="133"/>
      <c r="G2" s="133"/>
    </row>
    <row r="3" spans="1:8" ht="15.75" thickBot="1" x14ac:dyDescent="0.3">
      <c r="A3" s="10">
        <v>1</v>
      </c>
      <c r="B3" s="11">
        <v>2</v>
      </c>
      <c r="C3" s="11">
        <v>3</v>
      </c>
      <c r="D3" s="10">
        <v>4</v>
      </c>
      <c r="E3" s="11">
        <v>5</v>
      </c>
      <c r="F3" s="11">
        <v>6</v>
      </c>
      <c r="G3" s="10">
        <v>7</v>
      </c>
    </row>
    <row r="4" spans="1:8" ht="23.25" thickBot="1" x14ac:dyDescent="0.3">
      <c r="A4" s="15"/>
      <c r="B4" s="6" t="s">
        <v>397</v>
      </c>
      <c r="C4" s="6" t="s">
        <v>398</v>
      </c>
      <c r="D4" s="6"/>
      <c r="E4" s="6"/>
      <c r="F4" s="134"/>
      <c r="G4" s="134"/>
    </row>
    <row r="5" spans="1:8" ht="32.25" thickBot="1" x14ac:dyDescent="0.3">
      <c r="A5" s="88" t="s">
        <v>531</v>
      </c>
      <c r="B5" s="89"/>
      <c r="C5" s="89" t="s">
        <v>399</v>
      </c>
      <c r="D5" s="90" t="s">
        <v>42</v>
      </c>
      <c r="E5" s="91">
        <v>80</v>
      </c>
      <c r="F5" s="152"/>
      <c r="G5" s="152">
        <f>ROUND(E5*F5,2)</f>
        <v>0</v>
      </c>
      <c r="H5" s="136"/>
    </row>
    <row r="6" spans="1:8" ht="21.75" thickBot="1" x14ac:dyDescent="0.3">
      <c r="A6" s="88" t="s">
        <v>532</v>
      </c>
      <c r="B6" s="89"/>
      <c r="C6" s="89" t="s">
        <v>400</v>
      </c>
      <c r="D6" s="90" t="s">
        <v>42</v>
      </c>
      <c r="E6" s="91">
        <v>3992</v>
      </c>
      <c r="F6" s="152"/>
      <c r="G6" s="152">
        <f>ROUND(E6*F6,2)</f>
        <v>0</v>
      </c>
    </row>
    <row r="7" spans="1:8" ht="23.25" thickBot="1" x14ac:dyDescent="0.3">
      <c r="A7" s="15"/>
      <c r="B7" s="6" t="s">
        <v>401</v>
      </c>
      <c r="C7" s="6" t="s">
        <v>402</v>
      </c>
      <c r="D7" s="6"/>
      <c r="E7" s="5"/>
      <c r="F7" s="154"/>
      <c r="G7" s="154"/>
    </row>
    <row r="8" spans="1:8" ht="15.75" thickBot="1" x14ac:dyDescent="0.3">
      <c r="A8" s="88" t="s">
        <v>533</v>
      </c>
      <c r="B8" s="89"/>
      <c r="C8" s="89" t="s">
        <v>403</v>
      </c>
      <c r="D8" s="90" t="s">
        <v>21</v>
      </c>
      <c r="E8" s="91">
        <v>46</v>
      </c>
      <c r="F8" s="152"/>
      <c r="G8" s="152">
        <f>ROUND(E8*F8,2)</f>
        <v>0</v>
      </c>
    </row>
    <row r="9" spans="1:8" ht="15.75" thickBot="1" x14ac:dyDescent="0.3">
      <c r="A9" s="88" t="s">
        <v>534</v>
      </c>
      <c r="B9" s="89"/>
      <c r="C9" s="89" t="s">
        <v>404</v>
      </c>
      <c r="D9" s="90" t="s">
        <v>21</v>
      </c>
      <c r="E9" s="91">
        <v>11</v>
      </c>
      <c r="F9" s="152"/>
      <c r="G9" s="152">
        <f>ROUND(E9*F9,2)</f>
        <v>0</v>
      </c>
    </row>
    <row r="10" spans="1:8" ht="21.75" thickBot="1" x14ac:dyDescent="0.3">
      <c r="A10" s="88" t="s">
        <v>535</v>
      </c>
      <c r="B10" s="89"/>
      <c r="C10" s="89" t="s">
        <v>405</v>
      </c>
      <c r="D10" s="90" t="s">
        <v>21</v>
      </c>
      <c r="E10" s="91">
        <v>57</v>
      </c>
      <c r="F10" s="152"/>
      <c r="G10" s="152">
        <f>ROUND(E10*F10,2)</f>
        <v>0</v>
      </c>
    </row>
    <row r="11" spans="1:8" ht="15.75" thickBot="1" x14ac:dyDescent="0.3">
      <c r="A11" s="68"/>
      <c r="B11" s="68"/>
      <c r="C11" s="92"/>
      <c r="D11" s="270" t="s">
        <v>344</v>
      </c>
      <c r="E11" s="271"/>
      <c r="F11" s="272"/>
      <c r="G11" s="135">
        <f>G5+G6+G8+G9+G10</f>
        <v>0</v>
      </c>
    </row>
  </sheetData>
  <mergeCells count="1">
    <mergeCell ref="D11:F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Tabela elementow</vt:lpstr>
      <vt:lpstr>DROGI</vt:lpstr>
      <vt:lpstr>KANALIZACJA DESZCZOWA</vt:lpstr>
      <vt:lpstr>WOD KAN</vt:lpstr>
      <vt:lpstr>GAZ</vt:lpstr>
      <vt:lpstr>OŚWIETLENIE</vt:lpstr>
      <vt:lpstr>USUNIECIE KOLIZJI ELE.</vt:lpstr>
      <vt:lpstr>SYGNALIZACJA ŚWIETLNA</vt:lpstr>
      <vt:lpstr>KANAŁ TECHNOLOGICZNY</vt:lpstr>
      <vt:lpstr>KOLIZJE TELETECHNICZNE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m.kańska</dc:creator>
  <cp:lastModifiedBy>Oliwia Gumuła</cp:lastModifiedBy>
  <dcterms:created xsi:type="dcterms:W3CDTF">2019-05-29T05:53:26Z</dcterms:created>
  <dcterms:modified xsi:type="dcterms:W3CDTF">2022-11-07T11:06:40Z</dcterms:modified>
</cp:coreProperties>
</file>